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72" yWindow="120" windowWidth="14520" windowHeight="13176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J109" i="4" l="1"/>
  <c r="E52" i="4"/>
  <c r="E51" i="4"/>
  <c r="E50" i="4"/>
  <c r="G21" i="4"/>
  <c r="J20" i="4"/>
  <c r="E15" i="4"/>
  <c r="J50" i="4"/>
  <c r="J49" i="4"/>
  <c r="E144" i="4"/>
  <c r="E143" i="4"/>
  <c r="E140" i="4"/>
  <c r="E141" i="4"/>
  <c r="E142" i="4"/>
  <c r="E88" i="4"/>
  <c r="F85" i="4"/>
  <c r="F58" i="4"/>
  <c r="F52" i="4"/>
  <c r="H58" i="4" l="1"/>
  <c r="J58" i="4"/>
  <c r="H57" i="4"/>
  <c r="I57" i="4"/>
  <c r="J57" i="4"/>
  <c r="J56" i="4"/>
  <c r="I56" i="4"/>
  <c r="J121" i="4"/>
  <c r="H112" i="4"/>
  <c r="J112" i="4"/>
  <c r="K110" i="4"/>
  <c r="J110" i="4"/>
  <c r="H50" i="4" l="1"/>
  <c r="G110" i="4"/>
  <c r="J118" i="4"/>
  <c r="J117" i="4"/>
  <c r="J111" i="4" s="1"/>
  <c r="J116" i="4"/>
  <c r="J103" i="4"/>
  <c r="J115" i="4" l="1"/>
  <c r="E139" i="4"/>
  <c r="J145" i="4"/>
  <c r="F56" i="4" l="1"/>
  <c r="G56" i="4"/>
  <c r="H56" i="4"/>
  <c r="K56" i="4"/>
  <c r="G85" i="4"/>
  <c r="H85" i="4"/>
  <c r="I85" i="4"/>
  <c r="J85" i="4"/>
  <c r="K85" i="4"/>
  <c r="E89" i="4"/>
  <c r="E90" i="4"/>
  <c r="E56" i="4" l="1"/>
  <c r="E85" i="4"/>
  <c r="K139" i="4"/>
  <c r="J139" i="4"/>
  <c r="I139" i="4"/>
  <c r="H139" i="4"/>
  <c r="G139" i="4"/>
  <c r="F139" i="4"/>
  <c r="F145" i="4"/>
  <c r="G145" i="4"/>
  <c r="H145" i="4"/>
  <c r="I145" i="4"/>
  <c r="K145" i="4"/>
  <c r="E146" i="4"/>
  <c r="E147" i="4"/>
  <c r="E148" i="4"/>
  <c r="E149" i="4"/>
  <c r="E150" i="4"/>
  <c r="E145" i="4" l="1"/>
  <c r="H103" i="4"/>
  <c r="J60" i="4" l="1"/>
  <c r="J59" i="4"/>
  <c r="J52" i="4"/>
  <c r="J51" i="4"/>
  <c r="J91" i="4"/>
  <c r="J21" i="4" l="1"/>
  <c r="J79" i="4"/>
  <c r="J37" i="4" l="1"/>
  <c r="I118" i="4" l="1"/>
  <c r="K118" i="4"/>
  <c r="I117" i="4"/>
  <c r="K117" i="4"/>
  <c r="I116" i="4"/>
  <c r="K116" i="4"/>
  <c r="I58" i="4" l="1"/>
  <c r="I52" i="4" s="1"/>
  <c r="K58" i="4"/>
  <c r="K52" i="4" s="1"/>
  <c r="I50" i="4"/>
  <c r="I51" i="4"/>
  <c r="K57" i="4"/>
  <c r="K51" i="4" s="1"/>
  <c r="K50" i="4"/>
  <c r="H117" i="4" l="1"/>
  <c r="H116" i="4"/>
  <c r="H118" i="4"/>
  <c r="H43" i="4"/>
  <c r="I43" i="4"/>
  <c r="J43" i="4"/>
  <c r="K43" i="4"/>
  <c r="H21" i="4" l="1"/>
  <c r="H110" i="4" l="1"/>
  <c r="H52" i="4"/>
  <c r="H51" i="4"/>
  <c r="G116" i="4" l="1"/>
  <c r="G118" i="4"/>
  <c r="G117" i="4"/>
  <c r="G111" i="4" s="1"/>
  <c r="G57" i="4" l="1"/>
  <c r="E138" i="4" l="1"/>
  <c r="E137" i="4"/>
  <c r="E136" i="4"/>
  <c r="E135" i="4"/>
  <c r="E134" i="4"/>
  <c r="K133" i="4"/>
  <c r="J133" i="4"/>
  <c r="I133" i="4"/>
  <c r="H133" i="4"/>
  <c r="G133" i="4"/>
  <c r="F133" i="4"/>
  <c r="E132" i="4"/>
  <c r="E131" i="4"/>
  <c r="E130" i="4"/>
  <c r="E129" i="4"/>
  <c r="E128" i="4"/>
  <c r="K127" i="4"/>
  <c r="J127" i="4"/>
  <c r="I127" i="4"/>
  <c r="H127" i="4"/>
  <c r="G127" i="4"/>
  <c r="F127" i="4"/>
  <c r="G50" i="4"/>
  <c r="G51" i="4"/>
  <c r="G58" i="4"/>
  <c r="G52" i="4" s="1"/>
  <c r="F73" i="4"/>
  <c r="E84" i="4"/>
  <c r="E83" i="4"/>
  <c r="E82" i="4"/>
  <c r="E81" i="4"/>
  <c r="E80" i="4"/>
  <c r="K79" i="4"/>
  <c r="I79" i="4"/>
  <c r="H79" i="4"/>
  <c r="G79" i="4"/>
  <c r="F79" i="4"/>
  <c r="E127" i="4" l="1"/>
  <c r="E79" i="4"/>
  <c r="E133" i="4"/>
  <c r="G55" i="4" l="1"/>
  <c r="G112" i="4"/>
  <c r="K115" i="4"/>
  <c r="H115" i="4"/>
  <c r="I55" i="4"/>
  <c r="K55" i="4"/>
  <c r="G20" i="4"/>
  <c r="H20" i="4"/>
  <c r="I20" i="4"/>
  <c r="K20" i="4"/>
  <c r="F57" i="4"/>
  <c r="F51" i="4" s="1"/>
  <c r="F50" i="4"/>
  <c r="E66" i="4"/>
  <c r="E65" i="4"/>
  <c r="E64" i="4"/>
  <c r="E63" i="4"/>
  <c r="E62" i="4"/>
  <c r="K61" i="4"/>
  <c r="J61" i="4"/>
  <c r="I61" i="4"/>
  <c r="H61" i="4"/>
  <c r="G61" i="4"/>
  <c r="F61" i="4"/>
  <c r="F116" i="4"/>
  <c r="F110" i="4" s="1"/>
  <c r="F165" i="4"/>
  <c r="F164" i="4"/>
  <c r="E186" i="4"/>
  <c r="E185" i="4"/>
  <c r="E184" i="4"/>
  <c r="E183" i="4"/>
  <c r="E182" i="4"/>
  <c r="K181" i="4"/>
  <c r="J181" i="4"/>
  <c r="I181" i="4"/>
  <c r="H181" i="4"/>
  <c r="G181" i="4"/>
  <c r="F181" i="4"/>
  <c r="F118" i="4"/>
  <c r="F117" i="4"/>
  <c r="E162" i="4"/>
  <c r="E161" i="4"/>
  <c r="E160" i="4"/>
  <c r="E159" i="4"/>
  <c r="E158" i="4"/>
  <c r="K157" i="4"/>
  <c r="J157" i="4"/>
  <c r="I157" i="4"/>
  <c r="H157" i="4"/>
  <c r="G157" i="4"/>
  <c r="F157" i="4"/>
  <c r="E126" i="4"/>
  <c r="E125" i="4"/>
  <c r="E124" i="4"/>
  <c r="E123" i="4"/>
  <c r="E122" i="4"/>
  <c r="K121" i="4"/>
  <c r="I121" i="4"/>
  <c r="H121" i="4"/>
  <c r="G121" i="4"/>
  <c r="F121" i="4"/>
  <c r="E102" i="4"/>
  <c r="E101" i="4"/>
  <c r="E100" i="4"/>
  <c r="E99" i="4"/>
  <c r="E98" i="4"/>
  <c r="K97" i="4"/>
  <c r="J97" i="4"/>
  <c r="I97" i="4"/>
  <c r="H97" i="4"/>
  <c r="G97" i="4"/>
  <c r="F97" i="4"/>
  <c r="E96" i="4"/>
  <c r="E95" i="4"/>
  <c r="E94" i="4"/>
  <c r="E93" i="4"/>
  <c r="E92" i="4"/>
  <c r="K91" i="4"/>
  <c r="I91" i="4"/>
  <c r="H91" i="4"/>
  <c r="G91" i="4"/>
  <c r="F91" i="4"/>
  <c r="F103" i="4"/>
  <c r="G103" i="4"/>
  <c r="I103" i="4"/>
  <c r="K103" i="4"/>
  <c r="E104" i="4"/>
  <c r="E105" i="4"/>
  <c r="E106" i="4"/>
  <c r="E107" i="4"/>
  <c r="E108" i="4"/>
  <c r="F20" i="4"/>
  <c r="F22" i="4"/>
  <c r="F21" i="4"/>
  <c r="E44" i="4"/>
  <c r="G43" i="4"/>
  <c r="F43" i="4"/>
  <c r="F53" i="4"/>
  <c r="G53" i="4"/>
  <c r="H53" i="4"/>
  <c r="I53" i="4"/>
  <c r="J53" i="4"/>
  <c r="K53" i="4"/>
  <c r="F54" i="4"/>
  <c r="G54" i="4"/>
  <c r="H54" i="4"/>
  <c r="I54" i="4"/>
  <c r="J54" i="4"/>
  <c r="K54" i="4"/>
  <c r="E78" i="4"/>
  <c r="E77" i="4"/>
  <c r="E76" i="4"/>
  <c r="E75" i="4"/>
  <c r="E74" i="4"/>
  <c r="K73" i="4"/>
  <c r="J73" i="4"/>
  <c r="I73" i="4"/>
  <c r="H73" i="4"/>
  <c r="G73" i="4"/>
  <c r="E32" i="4"/>
  <c r="G31" i="4"/>
  <c r="H31" i="4"/>
  <c r="I31" i="4"/>
  <c r="J31" i="4"/>
  <c r="K31" i="4"/>
  <c r="F31" i="4"/>
  <c r="E58" i="4" l="1"/>
  <c r="K49" i="4"/>
  <c r="I49" i="4"/>
  <c r="I115" i="4"/>
  <c r="H49" i="4"/>
  <c r="E61" i="4"/>
  <c r="G115" i="4"/>
  <c r="H55" i="4"/>
  <c r="E43" i="4"/>
  <c r="E31" i="4"/>
  <c r="E121" i="4"/>
  <c r="E97" i="4"/>
  <c r="F115" i="4"/>
  <c r="E103" i="4"/>
  <c r="E91" i="4"/>
  <c r="E181" i="4"/>
  <c r="F55" i="4"/>
  <c r="E157" i="4"/>
  <c r="E54" i="4"/>
  <c r="E53" i="4"/>
  <c r="F49" i="4"/>
  <c r="E73" i="4"/>
  <c r="E180" i="4"/>
  <c r="E179" i="4"/>
  <c r="E178" i="4"/>
  <c r="E177" i="4"/>
  <c r="E176" i="4"/>
  <c r="K175" i="4"/>
  <c r="J175" i="4"/>
  <c r="I175" i="4"/>
  <c r="H175" i="4"/>
  <c r="G175" i="4"/>
  <c r="F175" i="4"/>
  <c r="E174" i="4"/>
  <c r="E173" i="4"/>
  <c r="E172" i="4"/>
  <c r="E171" i="4"/>
  <c r="E170" i="4"/>
  <c r="K169" i="4"/>
  <c r="J169" i="4"/>
  <c r="I169" i="4"/>
  <c r="H169" i="4"/>
  <c r="G169" i="4"/>
  <c r="F169" i="4"/>
  <c r="K168" i="4"/>
  <c r="J168" i="4"/>
  <c r="I168" i="4"/>
  <c r="H168" i="4"/>
  <c r="G168" i="4"/>
  <c r="F168" i="4"/>
  <c r="K167" i="4"/>
  <c r="J167" i="4"/>
  <c r="I167" i="4"/>
  <c r="H167" i="4"/>
  <c r="G167" i="4"/>
  <c r="F167" i="4"/>
  <c r="K166" i="4"/>
  <c r="J166" i="4"/>
  <c r="I166" i="4"/>
  <c r="H166" i="4"/>
  <c r="G166" i="4"/>
  <c r="F166" i="4"/>
  <c r="K165" i="4"/>
  <c r="J165" i="4"/>
  <c r="J15" i="4" s="1"/>
  <c r="I165" i="4"/>
  <c r="H165" i="4"/>
  <c r="G165" i="4"/>
  <c r="K164" i="4"/>
  <c r="J164" i="4"/>
  <c r="J14" i="4" s="1"/>
  <c r="I164" i="4"/>
  <c r="H164" i="4"/>
  <c r="H14" i="4" s="1"/>
  <c r="G164" i="4"/>
  <c r="E120" i="4"/>
  <c r="E119" i="4"/>
  <c r="E118" i="4"/>
  <c r="E117" i="4"/>
  <c r="E116" i="4"/>
  <c r="K114" i="4"/>
  <c r="J114" i="4"/>
  <c r="I114" i="4"/>
  <c r="H114" i="4"/>
  <c r="G114" i="4"/>
  <c r="F114" i="4"/>
  <c r="K113" i="4"/>
  <c r="J113" i="4"/>
  <c r="I113" i="4"/>
  <c r="H113" i="4"/>
  <c r="G113" i="4"/>
  <c r="F113" i="4"/>
  <c r="K112" i="4"/>
  <c r="I112" i="4"/>
  <c r="F112" i="4"/>
  <c r="K111" i="4"/>
  <c r="I111" i="4"/>
  <c r="H111" i="4"/>
  <c r="F111" i="4"/>
  <c r="F15" i="4" s="1"/>
  <c r="I110" i="4"/>
  <c r="E72" i="4"/>
  <c r="E71" i="4"/>
  <c r="E70" i="4"/>
  <c r="E69" i="4"/>
  <c r="E68" i="4"/>
  <c r="K67" i="4"/>
  <c r="J67" i="4"/>
  <c r="J55" i="4" s="1"/>
  <c r="I67" i="4"/>
  <c r="H67" i="4"/>
  <c r="G67" i="4"/>
  <c r="F67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I21" i="4"/>
  <c r="D31" i="1"/>
  <c r="D35" i="1"/>
  <c r="D15" i="1"/>
  <c r="D21" i="1"/>
  <c r="D20" i="1"/>
  <c r="E60" i="4"/>
  <c r="E59" i="4"/>
  <c r="E57" i="4"/>
  <c r="E30" i="4"/>
  <c r="E29" i="4"/>
  <c r="E28" i="4"/>
  <c r="E27" i="4"/>
  <c r="E26" i="4"/>
  <c r="K25" i="4"/>
  <c r="J25" i="4"/>
  <c r="I25" i="4"/>
  <c r="H25" i="4"/>
  <c r="G25" i="4"/>
  <c r="F25" i="4"/>
  <c r="I19" i="4" l="1"/>
  <c r="E55" i="4"/>
  <c r="F16" i="4"/>
  <c r="I14" i="4"/>
  <c r="J19" i="4"/>
  <c r="J16" i="4"/>
  <c r="K19" i="4"/>
  <c r="G19" i="4"/>
  <c r="H19" i="4"/>
  <c r="K14" i="4"/>
  <c r="K15" i="4"/>
  <c r="I15" i="4"/>
  <c r="H15" i="4"/>
  <c r="F19" i="4"/>
  <c r="G15" i="4"/>
  <c r="G49" i="4"/>
  <c r="E49" i="4" s="1"/>
  <c r="G14" i="4"/>
  <c r="J163" i="4"/>
  <c r="E112" i="4"/>
  <c r="F14" i="4"/>
  <c r="E164" i="4"/>
  <c r="E22" i="4"/>
  <c r="E166" i="4"/>
  <c r="E167" i="4"/>
  <c r="E113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F17" i="4"/>
  <c r="H17" i="4"/>
  <c r="J17" i="4"/>
  <c r="F18" i="4"/>
  <c r="H18" i="4"/>
  <c r="J18" i="4"/>
  <c r="I163" i="4"/>
  <c r="E169" i="4"/>
  <c r="E20" i="4"/>
  <c r="E165" i="4"/>
  <c r="G163" i="4"/>
  <c r="K163" i="4"/>
  <c r="H163" i="4"/>
  <c r="E168" i="4"/>
  <c r="F163" i="4"/>
  <c r="E175" i="4"/>
  <c r="I109" i="4"/>
  <c r="H109" i="4"/>
  <c r="E114" i="4"/>
  <c r="E115" i="4"/>
  <c r="E111" i="4"/>
  <c r="G109" i="4"/>
  <c r="K109" i="4"/>
  <c r="E110" i="4"/>
  <c r="F109" i="4"/>
  <c r="E67" i="4"/>
  <c r="E25" i="4"/>
  <c r="E19" i="4" l="1"/>
  <c r="J13" i="4"/>
  <c r="E17" i="4"/>
  <c r="G13" i="4"/>
  <c r="I13" i="4"/>
  <c r="F13" i="4"/>
  <c r="E16" i="4"/>
  <c r="H13" i="4"/>
  <c r="K13" i="4"/>
  <c r="E18" i="4"/>
  <c r="E14" i="4"/>
  <c r="E163" i="4"/>
  <c r="E109" i="4"/>
  <c r="E13" i="4" l="1"/>
</calcChain>
</file>

<file path=xl/sharedStrings.xml><?xml version="1.0" encoding="utf-8"?>
<sst xmlns="http://schemas.openxmlformats.org/spreadsheetml/2006/main" count="428" uniqueCount="150">
  <si>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</si>
  <si>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</si>
  <si>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</si>
  <si>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</si>
  <si>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</si>
  <si>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</si>
  <si>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</si>
  <si>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</si>
  <si>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</si>
  <si>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</si>
  <si>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</si>
  <si>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</si>
  <si>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</si>
  <si>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</si>
  <si>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</si>
  <si>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</si>
  <si>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</si>
  <si>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</si>
  <si>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</si>
  <si>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</si>
  <si>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</si>
  <si>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</si>
  <si>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</si>
  <si>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</si>
  <si>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</si>
  <si>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</si>
  <si>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</si>
  <si>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</si>
  <si>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</si>
  <si>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</si>
  <si>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</si>
  <si>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</si>
  <si>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</si>
  <si>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</si>
  <si>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</si>
  <si>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</si>
  <si>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</si>
  <si>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</si>
  <si>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</si>
  <si>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</si>
  <si>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</si>
  <si>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</si>
  <si>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</si>
  <si>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</si>
  <si>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</si>
  <si>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</si>
  <si>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</si>
  <si>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</si>
  <si>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</si>
  <si>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</si>
  <si>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</si>
  <si>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</si>
  <si>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</si>
  <si>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</si>
  <si>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</si>
  <si>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</si>
  <si>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</si>
  <si>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</si>
  <si>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</si>
  <si>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</si>
  <si>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</si>
  <si>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</si>
  <si>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</si>
  <si>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</si>
  <si>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</si>
  <si>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</si>
  <si>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</si>
  <si>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</si>
  <si>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</si>
  <si>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</si>
  <si>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</si>
  <si>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</si>
  <si>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</si>
  <si>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</si>
  <si>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</si>
  <si>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</si>
  <si>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</si>
  <si>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</si>
  <si>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</si>
  <si>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</si>
  <si>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</si>
  <si>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</si>
  <si>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</si>
  <si>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</si>
  <si>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</si>
  <si>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</si>
  <si>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</si>
  <si>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</si>
  <si>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</si>
  <si>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</si>
  <si>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</si>
  <si>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</si>
  <si>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</si>
  <si>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</si>
  <si>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</si>
  <si>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</si>
  <si>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</si>
  <si>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</si>
  <si>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</si>
  <si>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</si>
  <si>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</si>
  <si>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</si>
  <si>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</si>
  <si>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</si>
  <si>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</si>
  <si>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</si>
  <si>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</si>
  <si>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</si>
  <si>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</si>
  <si>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</si>
  <si>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</si>
  <si>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</si>
  <si>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</si>
  <si>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</si>
  <si>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</si>
  <si>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</si>
  <si>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</si>
  <si>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</si>
  <si>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</si>
  <si>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</si>
  <si>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</si>
  <si>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</si>
  <si>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</si>
  <si>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</si>
  <si>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</si>
  <si>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</si>
  <si>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</si>
  <si>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</si>
  <si>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</si>
  <si>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Проведение мероприятий ДТиД</t>
  </si>
  <si>
    <t xml:space="preserve"> мероприятие  08101L5191</t>
  </si>
  <si>
    <t xml:space="preserve"> мероприятие 08201S5100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</si>
  <si>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</si>
  <si>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</si>
  <si>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</si>
  <si>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</si>
  <si>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</si>
  <si>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</si>
  <si>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Обеспечение условий функционирования учреждений</t>
  </si>
  <si>
    <t>Проведение капитального ремонта   зданий и сооружений централизованной библиотечной системы (Ремонт электропроводки в филиале библиотеки в с. Огневка)</t>
  </si>
  <si>
    <t xml:space="preserve">Проведение мероприятий </t>
  </si>
  <si>
    <t xml:space="preserve"> мероприятие 0820102000</t>
  </si>
  <si>
    <t>Расходы на обеспечение функций работников</t>
  </si>
  <si>
    <t xml:space="preserve">Организация и проведение мероприятий </t>
  </si>
  <si>
    <t xml:space="preserve">Расходы на выплаты по оплате труда работниковуправления культуры </t>
  </si>
  <si>
    <t>Государственная поддержка отрасли культуры (субсидии на комлектование книжных фондов муниципальных общедоступных библиотек)</t>
  </si>
  <si>
    <t>Организация и проведение мероприятий кфестивалю</t>
  </si>
  <si>
    <t xml:space="preserve"> мероприятие 08201L5192</t>
  </si>
  <si>
    <r>
      <t xml:space="preserve"> мероприятие 08201L519</t>
    </r>
    <r>
      <rPr>
        <sz val="12"/>
        <rFont val="Times New Roman"/>
        <family val="1"/>
        <charset val="204"/>
      </rPr>
      <t xml:space="preserve">1 </t>
    </r>
  </si>
  <si>
    <t>Приложение №5   к Постановлению № 1015 от 28.11.2023г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</si>
</sst>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FFF5D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0" fillId="4" borderId="0" xfId="0" applyFill="1"/>
    <xf numFmtId="0" fontId="0" fillId="5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ill="1" applyBorder="1"/>
    <xf numFmtId="164" fontId="2" fillId="6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166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0" fillId="6" borderId="1" xfId="0" applyFill="1" applyBorder="1"/>
    <xf numFmtId="2" fontId="6" fillId="6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164" fontId="1" fillId="7" borderId="1" xfId="0" applyNumberFormat="1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justify" vertical="top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/>
    <xf numFmtId="0" fontId="1" fillId="8" borderId="1" xfId="0" applyFont="1" applyFill="1" applyBorder="1"/>
    <xf numFmtId="0" fontId="3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justify" vertical="top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vertical="center"/>
    </xf>
    <xf numFmtId="2" fontId="1" fillId="9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wrapText="1"/>
    </xf>
    <xf numFmtId="164" fontId="6" fillId="9" borderId="1" xfId="0" applyNumberFormat="1" applyFont="1" applyFill="1" applyBorder="1" applyAlignment="1">
      <alignment vertical="center"/>
    </xf>
    <xf numFmtId="2" fontId="6" fillId="9" borderId="1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" fillId="9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/>
    <xf numFmtId="166" fontId="4" fillId="7" borderId="1" xfId="0" applyNumberFormat="1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E1FF"/>
      <color rgb="FFFFF5D5"/>
      <color rgb="FFFFDDEE"/>
      <color rgb="FFFFEDB3"/>
      <color rgb="FFFFFFCC"/>
      <color rgb="FFA7E8FF"/>
      <color rgb="FFCCFFFF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8671875" defaultRowHeight="13.8" x14ac:dyDescent="0.25"/>
  <cols>
    <col min="1" max="1" width="8.109375" style="1" customWidth="1"/>
    <col min="2" max="2" width="21.88671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31.95" customHeight="1" x14ac:dyDescent="0.25">
      <c r="E1" s="105" t="s">
        <v>117</v>
      </c>
      <c r="F1" s="105"/>
      <c r="G1" s="105"/>
      <c r="H1" s="105"/>
      <c r="I1" s="105"/>
      <c r="J1" s="105"/>
      <c r="K1" s="105"/>
    </row>
    <row r="2" spans="1:12" ht="26.4" hidden="1" customHeight="1" x14ac:dyDescent="0.25">
      <c r="E2" s="105"/>
      <c r="F2" s="105"/>
      <c r="G2" s="105"/>
      <c r="H2" s="105"/>
      <c r="I2" s="105"/>
      <c r="J2" s="105"/>
      <c r="K2" s="105"/>
    </row>
    <row r="4" spans="1:12" ht="29.4" customHeight="1" x14ac:dyDescent="0.2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 ht="18" customHeight="1" x14ac:dyDescent="0.25">
      <c r="A5" s="106" t="s">
        <v>8</v>
      </c>
      <c r="B5" s="106"/>
      <c r="C5" s="106"/>
      <c r="D5" s="109" t="s">
        <v>45</v>
      </c>
      <c r="E5" s="109"/>
      <c r="F5" s="109"/>
      <c r="G5" s="109"/>
      <c r="H5" s="109"/>
      <c r="I5" s="109"/>
      <c r="J5" s="109"/>
      <c r="K5" s="109"/>
    </row>
    <row r="6" spans="1:12" x14ac:dyDescent="0.25">
      <c r="A6" s="106" t="s">
        <v>9</v>
      </c>
      <c r="B6" s="106"/>
      <c r="C6" s="106"/>
      <c r="D6" s="110" t="s">
        <v>46</v>
      </c>
      <c r="E6" s="110"/>
      <c r="F6" s="110"/>
      <c r="G6" s="110"/>
      <c r="H6" s="110"/>
      <c r="I6" s="110"/>
      <c r="J6" s="110"/>
      <c r="K6" s="110"/>
    </row>
    <row r="10" spans="1:12" x14ac:dyDescent="0.25">
      <c r="A10" s="107" t="s">
        <v>10</v>
      </c>
      <c r="B10" s="108" t="s">
        <v>1</v>
      </c>
      <c r="C10" s="108" t="s">
        <v>2</v>
      </c>
      <c r="D10" s="107" t="s">
        <v>3</v>
      </c>
      <c r="E10" s="107"/>
      <c r="F10" s="107"/>
      <c r="G10" s="107"/>
      <c r="H10" s="107"/>
      <c r="I10" s="107"/>
      <c r="J10" s="107"/>
      <c r="K10" s="107"/>
      <c r="L10" s="2"/>
    </row>
    <row r="11" spans="1:12" ht="56.4" customHeight="1" x14ac:dyDescent="0.25">
      <c r="A11" s="107"/>
      <c r="B11" s="108"/>
      <c r="C11" s="108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107"/>
      <c r="B12" s="108"/>
      <c r="C12" s="108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103" t="s">
        <v>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2" ht="109.2" x14ac:dyDescent="0.3">
      <c r="A14" s="5">
        <v>1</v>
      </c>
      <c r="B14" s="18" t="s">
        <v>47</v>
      </c>
      <c r="C14" s="10" t="s">
        <v>50</v>
      </c>
      <c r="D14" s="10">
        <v>90.7</v>
      </c>
      <c r="E14" s="21">
        <v>91</v>
      </c>
      <c r="F14" s="21">
        <v>92</v>
      </c>
      <c r="G14" s="21">
        <v>93</v>
      </c>
      <c r="H14" s="21">
        <v>94</v>
      </c>
      <c r="I14" s="21">
        <v>95</v>
      </c>
      <c r="J14" s="21">
        <v>97</v>
      </c>
      <c r="K14" s="21">
        <v>100</v>
      </c>
    </row>
    <row r="15" spans="1:12" ht="138.6" customHeight="1" x14ac:dyDescent="0.3">
      <c r="A15" s="9">
        <v>2</v>
      </c>
      <c r="B15" s="18" t="s">
        <v>49</v>
      </c>
      <c r="C15" s="10" t="s">
        <v>50</v>
      </c>
      <c r="D15" s="21">
        <f>(176+960)/16317*100</f>
        <v>6.9620641049212475</v>
      </c>
      <c r="E15" s="21">
        <v>7</v>
      </c>
      <c r="F15" s="21">
        <v>7</v>
      </c>
      <c r="G15" s="21">
        <v>7.1</v>
      </c>
      <c r="H15" s="21">
        <v>7.2</v>
      </c>
      <c r="I15" s="21">
        <v>7.3</v>
      </c>
      <c r="J15" s="21">
        <v>7.4</v>
      </c>
      <c r="K15" s="21">
        <v>7.5</v>
      </c>
    </row>
    <row r="16" spans="1:12" ht="154.19999999999999" customHeight="1" x14ac:dyDescent="0.3">
      <c r="A16" s="9">
        <v>3</v>
      </c>
      <c r="B16" s="19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" x14ac:dyDescent="0.3">
      <c r="A17" s="9">
        <v>4</v>
      </c>
      <c r="B17" s="19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2" x14ac:dyDescent="0.3">
      <c r="A18" s="5">
        <v>5</v>
      </c>
      <c r="B18" s="19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102" t="s">
        <v>61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24.8" x14ac:dyDescent="0.3">
      <c r="A20" s="6" t="s">
        <v>12</v>
      </c>
      <c r="B20" s="19" t="s">
        <v>53</v>
      </c>
      <c r="C20" s="10" t="s">
        <v>50</v>
      </c>
      <c r="D20" s="21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3.6" x14ac:dyDescent="0.3">
      <c r="A21" s="6" t="s">
        <v>11</v>
      </c>
      <c r="B21" s="19" t="s">
        <v>54</v>
      </c>
      <c r="C21" s="10" t="s">
        <v>50</v>
      </c>
      <c r="D21" s="21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09.2" x14ac:dyDescent="0.3">
      <c r="A22" s="6" t="s">
        <v>55</v>
      </c>
      <c r="B22" s="19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6.8" x14ac:dyDescent="0.3">
      <c r="A23" s="6" t="s">
        <v>56</v>
      </c>
      <c r="B23" s="22" t="s">
        <v>59</v>
      </c>
      <c r="C23" s="34" t="s">
        <v>52</v>
      </c>
      <c r="D23" s="34">
        <v>0</v>
      </c>
      <c r="E23" s="34">
        <v>1600</v>
      </c>
      <c r="F23" s="34">
        <v>1650</v>
      </c>
      <c r="G23" s="34">
        <v>1650</v>
      </c>
      <c r="H23" s="34">
        <v>1700</v>
      </c>
      <c r="I23" s="34">
        <v>1750</v>
      </c>
      <c r="J23" s="34">
        <v>1800</v>
      </c>
      <c r="K23" s="34">
        <v>1900</v>
      </c>
    </row>
    <row r="24" spans="1:11" x14ac:dyDescent="0.25">
      <c r="A24" s="101" t="s">
        <v>60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62.4" x14ac:dyDescent="0.3">
      <c r="A25" s="20" t="s">
        <v>13</v>
      </c>
      <c r="B25" s="19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2" x14ac:dyDescent="0.3">
      <c r="A26" s="20" t="s">
        <v>14</v>
      </c>
      <c r="B26" s="19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101" t="s">
        <v>63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202.8" x14ac:dyDescent="0.3">
      <c r="A28" s="20" t="s">
        <v>62</v>
      </c>
      <c r="B28" s="22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102" t="s">
        <v>69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78" x14ac:dyDescent="0.3">
      <c r="A30" s="6" t="s">
        <v>72</v>
      </c>
      <c r="B30" s="18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6.8" x14ac:dyDescent="0.3">
      <c r="A31" s="6" t="s">
        <v>73</v>
      </c>
      <c r="B31" s="18" t="s">
        <v>74</v>
      </c>
      <c r="C31" s="10" t="s">
        <v>52</v>
      </c>
      <c r="D31" s="21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101" t="s">
        <v>75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31.2" x14ac:dyDescent="0.3">
      <c r="A33" s="20" t="s">
        <v>13</v>
      </c>
      <c r="B33" s="19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101" t="s">
        <v>76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71.6" x14ac:dyDescent="0.3">
      <c r="A35" s="20" t="s">
        <v>62</v>
      </c>
      <c r="B35" s="22" t="s">
        <v>77</v>
      </c>
      <c r="C35" s="10" t="s">
        <v>50</v>
      </c>
      <c r="D35" s="21">
        <f>8/19*100</f>
        <v>42.105263157894733</v>
      </c>
      <c r="E35" s="21">
        <v>42</v>
      </c>
      <c r="F35" s="21">
        <v>30</v>
      </c>
      <c r="G35" s="21">
        <v>30</v>
      </c>
      <c r="H35" s="21">
        <v>30</v>
      </c>
      <c r="I35" s="21">
        <v>30</v>
      </c>
      <c r="J35" s="21">
        <v>30</v>
      </c>
      <c r="K35" s="21">
        <v>25</v>
      </c>
    </row>
    <row r="36" spans="1:11" x14ac:dyDescent="0.25">
      <c r="A36" s="102" t="s">
        <v>78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31.2" x14ac:dyDescent="0.3">
      <c r="A37" s="6" t="s">
        <v>72</v>
      </c>
      <c r="B37" s="19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101" t="s">
        <v>79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31.2" x14ac:dyDescent="0.3">
      <c r="A39" s="20" t="s">
        <v>13</v>
      </c>
      <c r="B39" s="19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101" t="s">
        <v>80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56" x14ac:dyDescent="0.3">
      <c r="A41" s="20" t="s">
        <v>62</v>
      </c>
      <c r="B41" s="22" t="s">
        <v>81</v>
      </c>
      <c r="C41" s="10" t="s">
        <v>50</v>
      </c>
      <c r="D41" s="21">
        <v>100</v>
      </c>
      <c r="E41" s="21">
        <v>100</v>
      </c>
      <c r="F41" s="21">
        <v>50</v>
      </c>
      <c r="G41" s="21">
        <v>50</v>
      </c>
      <c r="H41" s="21">
        <v>50</v>
      </c>
      <c r="I41" s="21">
        <v>50</v>
      </c>
      <c r="J41" s="21">
        <v>50</v>
      </c>
      <c r="K41" s="21">
        <v>0</v>
      </c>
    </row>
    <row r="42" spans="1:11" x14ac:dyDescent="0.25">
      <c r="A42" s="102" t="s">
        <v>84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62.4" x14ac:dyDescent="0.3">
      <c r="A43" s="6" t="s">
        <v>72</v>
      </c>
      <c r="B43" s="19" t="s">
        <v>85</v>
      </c>
      <c r="C43" s="10" t="s">
        <v>50</v>
      </c>
      <c r="D43" s="21">
        <v>100</v>
      </c>
      <c r="E43" s="21">
        <v>100</v>
      </c>
      <c r="F43" s="21">
        <v>100</v>
      </c>
      <c r="G43" s="21">
        <v>100</v>
      </c>
      <c r="H43" s="21">
        <v>100</v>
      </c>
      <c r="I43" s="21">
        <v>100</v>
      </c>
      <c r="J43" s="21">
        <v>100</v>
      </c>
      <c r="K43" s="21">
        <v>100</v>
      </c>
    </row>
    <row r="44" spans="1:11" ht="41.25" customHeight="1" x14ac:dyDescent="0.25">
      <c r="A44" s="112" t="s">
        <v>112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1:11" ht="117" customHeight="1" x14ac:dyDescent="0.3">
      <c r="A45" s="20" t="s">
        <v>13</v>
      </c>
      <c r="B45" s="19" t="s">
        <v>86</v>
      </c>
      <c r="C45" s="10" t="s">
        <v>50</v>
      </c>
      <c r="D45" s="21">
        <v>100</v>
      </c>
      <c r="E45" s="21">
        <v>100</v>
      </c>
      <c r="F45" s="21">
        <v>100</v>
      </c>
      <c r="G45" s="21">
        <v>100</v>
      </c>
      <c r="H45" s="21">
        <v>100</v>
      </c>
      <c r="I45" s="21">
        <v>100</v>
      </c>
      <c r="J45" s="21">
        <v>100</v>
      </c>
      <c r="K45" s="21">
        <v>100</v>
      </c>
    </row>
    <row r="46" spans="1:11" ht="27" customHeight="1" x14ac:dyDescent="0.25">
      <c r="A46" s="111" t="s">
        <v>111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93.6" x14ac:dyDescent="0.3">
      <c r="A47" s="37" t="s">
        <v>62</v>
      </c>
      <c r="B47" s="19" t="s">
        <v>91</v>
      </c>
      <c r="C47" s="35" t="s">
        <v>50</v>
      </c>
      <c r="D47" s="21">
        <v>100</v>
      </c>
      <c r="E47" s="21">
        <v>100</v>
      </c>
      <c r="F47" s="21">
        <v>100</v>
      </c>
      <c r="G47" s="21">
        <v>100</v>
      </c>
      <c r="H47" s="21">
        <v>100</v>
      </c>
      <c r="I47" s="21">
        <v>100</v>
      </c>
      <c r="J47" s="21">
        <v>100</v>
      </c>
      <c r="K47" s="21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115" t="s">
        <v>116</v>
      </c>
      <c r="D1" s="115"/>
      <c r="E1" s="115"/>
      <c r="F1" s="115"/>
      <c r="G1" s="7"/>
      <c r="H1" s="7"/>
      <c r="I1" s="7"/>
      <c r="J1" s="7"/>
    </row>
    <row r="2" spans="1:10" x14ac:dyDescent="0.25">
      <c r="C2" s="115"/>
      <c r="D2" s="115"/>
      <c r="E2" s="115"/>
      <c r="F2" s="115"/>
      <c r="G2" s="7"/>
      <c r="H2" s="7"/>
      <c r="I2" s="7"/>
      <c r="J2" s="7"/>
    </row>
    <row r="3" spans="1:10" ht="15" customHeight="1" x14ac:dyDescent="0.25">
      <c r="C3" s="115"/>
      <c r="D3" s="115"/>
      <c r="E3" s="115"/>
      <c r="F3" s="115"/>
      <c r="G3" s="7"/>
      <c r="H3" s="7"/>
      <c r="I3" s="7"/>
      <c r="J3" s="7"/>
    </row>
    <row r="4" spans="1:10" ht="35.25" customHeight="1" x14ac:dyDescent="0.25">
      <c r="C4" s="115"/>
      <c r="D4" s="115"/>
      <c r="E4" s="115"/>
      <c r="F4" s="115"/>
      <c r="G4" s="7"/>
      <c r="H4" s="7"/>
      <c r="I4" s="7"/>
      <c r="J4" s="7"/>
    </row>
    <row r="6" spans="1:10" ht="39.6" customHeight="1" x14ac:dyDescent="0.25">
      <c r="A6" s="116" t="s">
        <v>15</v>
      </c>
      <c r="B6" s="116"/>
      <c r="C6" s="116"/>
      <c r="D6" s="116"/>
      <c r="E6" s="116"/>
      <c r="F6" s="116"/>
      <c r="G6" s="2"/>
      <c r="H6" s="2"/>
      <c r="I6" s="2"/>
      <c r="J6" s="2"/>
    </row>
    <row r="7" spans="1:10" x14ac:dyDescent="0.25">
      <c r="A7" s="117" t="s">
        <v>8</v>
      </c>
      <c r="B7" s="117"/>
      <c r="C7" s="118" t="s">
        <v>45</v>
      </c>
      <c r="D7" s="118"/>
      <c r="E7" s="118"/>
      <c r="F7" s="118"/>
    </row>
    <row r="8" spans="1:10" x14ac:dyDescent="0.25">
      <c r="A8" s="117" t="s">
        <v>9</v>
      </c>
      <c r="B8" s="117"/>
      <c r="C8" s="119" t="s">
        <v>87</v>
      </c>
      <c r="D8" s="119"/>
      <c r="E8" s="119"/>
      <c r="F8" s="119"/>
    </row>
    <row r="10" spans="1:10" ht="42" customHeight="1" x14ac:dyDescent="0.25">
      <c r="A10" s="120" t="s">
        <v>16</v>
      </c>
      <c r="B10" s="120" t="s">
        <v>17</v>
      </c>
      <c r="C10" s="120" t="s">
        <v>18</v>
      </c>
      <c r="D10" s="120" t="s">
        <v>19</v>
      </c>
      <c r="E10" s="120" t="s">
        <v>20</v>
      </c>
      <c r="F10" s="120" t="s">
        <v>21</v>
      </c>
    </row>
    <row r="11" spans="1:10" ht="39.6" customHeight="1" x14ac:dyDescent="0.25">
      <c r="A11" s="121"/>
      <c r="B11" s="121"/>
      <c r="C11" s="121"/>
      <c r="D11" s="121"/>
      <c r="E11" s="121"/>
      <c r="F11" s="121"/>
    </row>
    <row r="12" spans="1:10" ht="22.2" hidden="1" customHeight="1" x14ac:dyDescent="0.25">
      <c r="A12" s="122"/>
      <c r="B12" s="122"/>
      <c r="C12" s="122"/>
      <c r="D12" s="122"/>
      <c r="E12" s="122"/>
      <c r="F12" s="122"/>
    </row>
    <row r="13" spans="1:10" ht="30.6" customHeight="1" x14ac:dyDescent="0.25">
      <c r="A13" s="112" t="s">
        <v>84</v>
      </c>
      <c r="B13" s="113"/>
      <c r="C13" s="113"/>
      <c r="D13" s="113"/>
      <c r="E13" s="113"/>
      <c r="F13" s="114"/>
    </row>
    <row r="14" spans="1:10" ht="129.75" customHeight="1" x14ac:dyDescent="0.25">
      <c r="A14" s="135" t="s">
        <v>23</v>
      </c>
      <c r="B14" s="136" t="s">
        <v>113</v>
      </c>
      <c r="C14" s="123" t="s">
        <v>90</v>
      </c>
      <c r="D14" s="125" t="s">
        <v>89</v>
      </c>
      <c r="E14" s="120" t="s">
        <v>86</v>
      </c>
      <c r="F14" s="120" t="s">
        <v>85</v>
      </c>
    </row>
    <row r="15" spans="1:10" ht="63.6" customHeight="1" x14ac:dyDescent="0.25">
      <c r="A15" s="135"/>
      <c r="B15" s="136"/>
      <c r="C15" s="124"/>
      <c r="D15" s="126"/>
      <c r="E15" s="122"/>
      <c r="F15" s="121"/>
    </row>
    <row r="16" spans="1:10" ht="161.25" customHeight="1" x14ac:dyDescent="0.25">
      <c r="A16" s="37" t="s">
        <v>24</v>
      </c>
      <c r="B16" s="38" t="s">
        <v>114</v>
      </c>
      <c r="C16" s="36" t="s">
        <v>115</v>
      </c>
      <c r="D16" s="127"/>
      <c r="E16" s="39" t="s">
        <v>91</v>
      </c>
      <c r="F16" s="122"/>
    </row>
    <row r="17" spans="1:6" x14ac:dyDescent="0.25">
      <c r="A17" s="132" t="s">
        <v>92</v>
      </c>
      <c r="B17" s="132"/>
      <c r="C17" s="132"/>
      <c r="D17" s="132"/>
      <c r="E17" s="132"/>
      <c r="F17" s="132"/>
    </row>
    <row r="18" spans="1:6" ht="78" customHeight="1" x14ac:dyDescent="0.25">
      <c r="A18" s="128" t="s">
        <v>12</v>
      </c>
      <c r="B18" s="130" t="s">
        <v>93</v>
      </c>
      <c r="C18" s="125" t="s">
        <v>95</v>
      </c>
      <c r="D18" s="107" t="s">
        <v>89</v>
      </c>
      <c r="E18" s="23" t="s">
        <v>58</v>
      </c>
      <c r="F18" s="133" t="s">
        <v>53</v>
      </c>
    </row>
    <row r="19" spans="1:6" ht="55.95" customHeight="1" x14ac:dyDescent="0.25">
      <c r="A19" s="129"/>
      <c r="B19" s="131"/>
      <c r="C19" s="126"/>
      <c r="D19" s="107"/>
      <c r="E19" s="23" t="s">
        <v>57</v>
      </c>
      <c r="F19" s="134"/>
    </row>
    <row r="20" spans="1:6" ht="221.4" x14ac:dyDescent="0.3">
      <c r="A20" s="8" t="s">
        <v>11</v>
      </c>
      <c r="B20" s="18" t="s">
        <v>94</v>
      </c>
      <c r="C20" s="127"/>
      <c r="D20" s="107"/>
      <c r="E20" s="23" t="s">
        <v>68</v>
      </c>
      <c r="F20" s="11" t="s">
        <v>66</v>
      </c>
    </row>
    <row r="21" spans="1:6" x14ac:dyDescent="0.25">
      <c r="A21" s="132" t="s">
        <v>69</v>
      </c>
      <c r="B21" s="132"/>
      <c r="C21" s="132"/>
      <c r="D21" s="132"/>
      <c r="E21" s="132"/>
      <c r="F21" s="132"/>
    </row>
    <row r="22" spans="1:6" ht="93.6" customHeight="1" x14ac:dyDescent="0.3">
      <c r="A22" s="8" t="s">
        <v>25</v>
      </c>
      <c r="B22" s="18" t="s">
        <v>96</v>
      </c>
      <c r="C22" s="125" t="s">
        <v>97</v>
      </c>
      <c r="D22" s="125" t="s">
        <v>89</v>
      </c>
      <c r="E22" s="18" t="s">
        <v>71</v>
      </c>
      <c r="F22" s="123" t="s">
        <v>70</v>
      </c>
    </row>
    <row r="23" spans="1:6" ht="218.4" x14ac:dyDescent="0.3">
      <c r="A23" s="8" t="s">
        <v>26</v>
      </c>
      <c r="B23" s="24" t="s">
        <v>98</v>
      </c>
      <c r="C23" s="127"/>
      <c r="D23" s="127"/>
      <c r="E23" s="18" t="s">
        <v>77</v>
      </c>
      <c r="F23" s="124"/>
    </row>
    <row r="24" spans="1:6" x14ac:dyDescent="0.25">
      <c r="A24" s="132" t="s">
        <v>99</v>
      </c>
      <c r="B24" s="132"/>
      <c r="C24" s="132"/>
      <c r="D24" s="132"/>
      <c r="E24" s="132"/>
      <c r="F24" s="132"/>
    </row>
    <row r="25" spans="1:6" ht="62.4" x14ac:dyDescent="0.3">
      <c r="A25" s="8" t="s">
        <v>23</v>
      </c>
      <c r="B25" s="18" t="s">
        <v>100</v>
      </c>
      <c r="C25" s="120" t="s">
        <v>102</v>
      </c>
      <c r="D25" s="125" t="s">
        <v>89</v>
      </c>
      <c r="E25" s="18" t="s">
        <v>83</v>
      </c>
      <c r="F25" s="120" t="s">
        <v>82</v>
      </c>
    </row>
    <row r="26" spans="1:6" ht="202.8" x14ac:dyDescent="0.3">
      <c r="A26" s="8" t="s">
        <v>24</v>
      </c>
      <c r="B26" s="18" t="s">
        <v>101</v>
      </c>
      <c r="C26" s="122"/>
      <c r="D26" s="127"/>
      <c r="E26" s="18" t="s">
        <v>81</v>
      </c>
      <c r="F26" s="122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89"/>
  <sheetViews>
    <sheetView tabSelected="1" zoomScale="79" zoomScaleNormal="79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1.6640625" customWidth="1"/>
    <col min="3" max="3" width="16.33203125" customWidth="1"/>
    <col min="4" max="4" width="19.5546875" customWidth="1"/>
    <col min="5" max="5" width="13.6640625" customWidth="1"/>
    <col min="6" max="6" width="12.88671875" customWidth="1"/>
    <col min="7" max="7" width="13.88671875" customWidth="1"/>
    <col min="8" max="8" width="11.88671875" customWidth="1"/>
    <col min="9" max="9" width="11.33203125" customWidth="1"/>
    <col min="10" max="10" width="12.109375" customWidth="1"/>
    <col min="11" max="11" width="12.33203125" customWidth="1"/>
  </cols>
  <sheetData>
    <row r="1" spans="1:11" x14ac:dyDescent="0.3">
      <c r="F1" s="115" t="s">
        <v>149</v>
      </c>
      <c r="G1" s="115"/>
      <c r="H1" s="115"/>
      <c r="I1" s="115"/>
      <c r="J1" s="115"/>
      <c r="K1" s="115"/>
    </row>
    <row r="2" spans="1:11" ht="66" customHeight="1" x14ac:dyDescent="0.3">
      <c r="F2" s="115"/>
      <c r="G2" s="115"/>
      <c r="H2" s="115"/>
      <c r="I2" s="115"/>
      <c r="J2" s="115"/>
      <c r="K2" s="115"/>
    </row>
    <row r="4" spans="1:11" x14ac:dyDescent="0.3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x14ac:dyDescent="0.3">
      <c r="A5" s="106" t="s">
        <v>8</v>
      </c>
      <c r="B5" s="106"/>
      <c r="C5" s="106"/>
      <c r="D5" s="109" t="s">
        <v>110</v>
      </c>
      <c r="E5" s="109"/>
      <c r="F5" s="109"/>
      <c r="G5" s="109"/>
      <c r="H5" s="109"/>
      <c r="I5" s="109"/>
      <c r="J5" s="109"/>
      <c r="K5" s="109"/>
    </row>
    <row r="6" spans="1:11" x14ac:dyDescent="0.3">
      <c r="A6" s="106" t="s">
        <v>9</v>
      </c>
      <c r="B6" s="106"/>
      <c r="C6" s="106"/>
      <c r="D6" s="110" t="s">
        <v>87</v>
      </c>
      <c r="E6" s="110"/>
      <c r="F6" s="110"/>
      <c r="G6" s="110"/>
      <c r="H6" s="110"/>
      <c r="I6" s="110"/>
      <c r="J6" s="110"/>
      <c r="K6" s="110"/>
    </row>
    <row r="11" spans="1:11" ht="15.6" x14ac:dyDescent="0.3">
      <c r="A11" s="154" t="s">
        <v>27</v>
      </c>
      <c r="B11" s="136" t="s">
        <v>28</v>
      </c>
      <c r="C11" s="136" t="s">
        <v>29</v>
      </c>
      <c r="D11" s="136" t="s">
        <v>30</v>
      </c>
      <c r="E11" s="12"/>
      <c r="F11" s="153" t="s">
        <v>31</v>
      </c>
      <c r="G11" s="153"/>
      <c r="H11" s="153"/>
      <c r="I11" s="153"/>
      <c r="J11" s="153"/>
      <c r="K11" s="153"/>
    </row>
    <row r="12" spans="1:11" ht="15.6" x14ac:dyDescent="0.3">
      <c r="A12" s="155"/>
      <c r="B12" s="123"/>
      <c r="C12" s="123"/>
      <c r="D12" s="123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6" x14ac:dyDescent="0.3">
      <c r="A13" s="137" t="s">
        <v>7</v>
      </c>
      <c r="B13" s="137"/>
      <c r="C13" s="137"/>
      <c r="D13" s="15" t="s">
        <v>44</v>
      </c>
      <c r="E13" s="16">
        <f>F13+G13+H13+I13+J13+K13</f>
        <v>403513.125</v>
      </c>
      <c r="F13" s="27">
        <f>F14+F15+F16+F17+F18</f>
        <v>66167.214000000007</v>
      </c>
      <c r="G13" s="27">
        <f>G14+G15+G16+G17+G18</f>
        <v>63852.070000000007</v>
      </c>
      <c r="H13" s="50">
        <f t="shared" ref="H13:K13" si="0">H14+H15+H16+H17+H18</f>
        <v>69019.845000000001</v>
      </c>
      <c r="I13" s="40">
        <f t="shared" si="0"/>
        <v>65372.249999999993</v>
      </c>
      <c r="J13" s="50">
        <f>J14+J15+J16+J17+J18</f>
        <v>73929.955999999991</v>
      </c>
      <c r="K13" s="40">
        <f t="shared" si="0"/>
        <v>65171.79</v>
      </c>
    </row>
    <row r="14" spans="1:11" ht="46.8" x14ac:dyDescent="0.3">
      <c r="A14" s="137"/>
      <c r="B14" s="137"/>
      <c r="C14" s="137"/>
      <c r="D14" s="17" t="s">
        <v>39</v>
      </c>
      <c r="E14" s="25">
        <f t="shared" ref="E14:E18" si="1">F14+G14+H14+I14+J14+K14</f>
        <v>365345.11499999999</v>
      </c>
      <c r="F14" s="31">
        <f t="shared" ref="F14:K18" si="2">F20+F50+F110+F164</f>
        <v>57139.667000000001</v>
      </c>
      <c r="G14" s="31">
        <f t="shared" si="2"/>
        <v>55891.760000000009</v>
      </c>
      <c r="H14" s="31">
        <f t="shared" si="2"/>
        <v>57909.428</v>
      </c>
      <c r="I14" s="31">
        <f t="shared" si="2"/>
        <v>64022.789999999994</v>
      </c>
      <c r="J14" s="31">
        <f t="shared" si="2"/>
        <v>67516.179999999993</v>
      </c>
      <c r="K14" s="31">
        <f t="shared" si="2"/>
        <v>62865.29</v>
      </c>
    </row>
    <row r="15" spans="1:11" ht="70.5" customHeight="1" x14ac:dyDescent="0.3">
      <c r="A15" s="137"/>
      <c r="B15" s="137"/>
      <c r="C15" s="137"/>
      <c r="D15" s="17" t="s">
        <v>40</v>
      </c>
      <c r="E15" s="55">
        <f>F15+G15+H15+I15+J15+K15</f>
        <v>29998.882999999998</v>
      </c>
      <c r="F15" s="31">
        <f t="shared" si="2"/>
        <v>7197.2370000000001</v>
      </c>
      <c r="G15" s="31">
        <f t="shared" si="2"/>
        <v>5813.6500000000005</v>
      </c>
      <c r="H15" s="31">
        <f t="shared" si="2"/>
        <v>9605.01</v>
      </c>
      <c r="I15" s="31">
        <f t="shared" si="2"/>
        <v>13.51</v>
      </c>
      <c r="J15" s="31">
        <f t="shared" si="2"/>
        <v>5069.4759999999997</v>
      </c>
      <c r="K15" s="31">
        <f t="shared" si="2"/>
        <v>2300</v>
      </c>
    </row>
    <row r="16" spans="1:11" ht="62.4" x14ac:dyDescent="0.3">
      <c r="A16" s="137"/>
      <c r="B16" s="137"/>
      <c r="C16" s="137"/>
      <c r="D16" s="17" t="s">
        <v>41</v>
      </c>
      <c r="E16" s="55">
        <f t="shared" si="1"/>
        <v>8169.1270000000004</v>
      </c>
      <c r="F16" s="31">
        <f t="shared" si="2"/>
        <v>1830.31</v>
      </c>
      <c r="G16" s="31">
        <f t="shared" si="2"/>
        <v>2146.66</v>
      </c>
      <c r="H16" s="31">
        <f t="shared" si="2"/>
        <v>1505.4070000000002</v>
      </c>
      <c r="I16" s="31">
        <f t="shared" si="2"/>
        <v>1335.95</v>
      </c>
      <c r="J16" s="31">
        <f t="shared" si="2"/>
        <v>1344.3000000000002</v>
      </c>
      <c r="K16" s="31">
        <f t="shared" si="2"/>
        <v>6.5</v>
      </c>
    </row>
    <row r="17" spans="1:11" ht="64.5" customHeight="1" x14ac:dyDescent="0.3">
      <c r="A17" s="137"/>
      <c r="B17" s="137"/>
      <c r="C17" s="137"/>
      <c r="D17" s="17" t="s">
        <v>42</v>
      </c>
      <c r="E17" s="28">
        <f t="shared" si="1"/>
        <v>0</v>
      </c>
      <c r="F17" s="31">
        <f t="shared" si="2"/>
        <v>0</v>
      </c>
      <c r="G17" s="31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</row>
    <row r="18" spans="1:11" ht="31.2" x14ac:dyDescent="0.3">
      <c r="A18" s="137"/>
      <c r="B18" s="137"/>
      <c r="C18" s="137"/>
      <c r="D18" s="17" t="s">
        <v>43</v>
      </c>
      <c r="E18" s="28">
        <f t="shared" si="1"/>
        <v>0</v>
      </c>
      <c r="F18" s="31">
        <f t="shared" si="2"/>
        <v>0</v>
      </c>
      <c r="G18" s="31">
        <f t="shared" si="2"/>
        <v>0</v>
      </c>
      <c r="H18" s="31">
        <f t="shared" si="2"/>
        <v>0</v>
      </c>
      <c r="I18" s="31">
        <f t="shared" si="2"/>
        <v>0</v>
      </c>
      <c r="J18" s="31">
        <f t="shared" si="2"/>
        <v>0</v>
      </c>
      <c r="K18" s="31">
        <f t="shared" si="2"/>
        <v>0</v>
      </c>
    </row>
    <row r="19" spans="1:11" ht="15.6" x14ac:dyDescent="0.3">
      <c r="A19" s="146" t="s">
        <v>22</v>
      </c>
      <c r="B19" s="146" t="s">
        <v>88</v>
      </c>
      <c r="C19" s="146" t="s">
        <v>133</v>
      </c>
      <c r="D19" s="70" t="s">
        <v>44</v>
      </c>
      <c r="E19" s="99">
        <f>F19+G19+H19+I19+J19+K19</f>
        <v>44204.4</v>
      </c>
      <c r="F19" s="72">
        <f>F20+F21+F22+F23+F24</f>
        <v>6482.01</v>
      </c>
      <c r="G19" s="72">
        <f t="shared" ref="G19:K19" si="3">G20+G21+G22+G23+G24</f>
        <v>5536.08</v>
      </c>
      <c r="H19" s="73">
        <f>H20+H21+H22+H23</f>
        <v>5268.0999999999995</v>
      </c>
      <c r="I19" s="72">
        <f t="shared" si="3"/>
        <v>5562.1799999999994</v>
      </c>
      <c r="J19" s="72">
        <f t="shared" si="3"/>
        <v>8456.0300000000007</v>
      </c>
      <c r="K19" s="72">
        <f t="shared" si="3"/>
        <v>12900</v>
      </c>
    </row>
    <row r="20" spans="1:11" ht="57" customHeight="1" x14ac:dyDescent="0.3">
      <c r="A20" s="146"/>
      <c r="B20" s="146"/>
      <c r="C20" s="146"/>
      <c r="D20" s="74" t="s">
        <v>39</v>
      </c>
      <c r="E20" s="100">
        <f t="shared" ref="E20:E24" si="4">F20+G20+H20+I20+J20+K20</f>
        <v>42954.400000000001</v>
      </c>
      <c r="F20" s="75">
        <f>F26+F32+F44</f>
        <v>5232.01</v>
      </c>
      <c r="G20" s="75">
        <f>G26+G32+G44</f>
        <v>5536.08</v>
      </c>
      <c r="H20" s="75">
        <f>H26+H32+H44</f>
        <v>5268.0999999999995</v>
      </c>
      <c r="I20" s="75">
        <f>I26+I32+I44</f>
        <v>5562.1799999999994</v>
      </c>
      <c r="J20" s="75">
        <f>J26+J32+J44+J38</f>
        <v>8456.0300000000007</v>
      </c>
      <c r="K20" s="75">
        <f>K26+K32+K44</f>
        <v>12900</v>
      </c>
    </row>
    <row r="21" spans="1:11" ht="74.25" customHeight="1" x14ac:dyDescent="0.3">
      <c r="A21" s="146"/>
      <c r="B21" s="146"/>
      <c r="C21" s="146"/>
      <c r="D21" s="74" t="s">
        <v>40</v>
      </c>
      <c r="E21" s="71">
        <f t="shared" si="4"/>
        <v>1250</v>
      </c>
      <c r="F21" s="75">
        <f>F27+F33+F45</f>
        <v>1250</v>
      </c>
      <c r="G21" s="75">
        <f>G27</f>
        <v>0</v>
      </c>
      <c r="H21" s="75">
        <f>H27+H33+H45</f>
        <v>0</v>
      </c>
      <c r="I21" s="75">
        <f>I27</f>
        <v>0</v>
      </c>
      <c r="J21" s="75">
        <f>J27+J39</f>
        <v>0</v>
      </c>
      <c r="K21" s="75">
        <f>K27</f>
        <v>0</v>
      </c>
    </row>
    <row r="22" spans="1:11" ht="62.4" x14ac:dyDescent="0.3">
      <c r="A22" s="146"/>
      <c r="B22" s="146"/>
      <c r="C22" s="146"/>
      <c r="D22" s="74" t="s">
        <v>41</v>
      </c>
      <c r="E22" s="71">
        <f t="shared" si="4"/>
        <v>0</v>
      </c>
      <c r="F22" s="75">
        <f>F28+F34+F46</f>
        <v>0</v>
      </c>
      <c r="G22" s="75">
        <f t="shared" ref="G22:K22" si="5">G28</f>
        <v>0</v>
      </c>
      <c r="H22" s="75">
        <f t="shared" si="5"/>
        <v>0</v>
      </c>
      <c r="I22" s="75">
        <f t="shared" si="5"/>
        <v>0</v>
      </c>
      <c r="J22" s="75">
        <f t="shared" si="5"/>
        <v>0</v>
      </c>
      <c r="K22" s="75">
        <f t="shared" si="5"/>
        <v>0</v>
      </c>
    </row>
    <row r="23" spans="1:11" ht="66.75" customHeight="1" x14ac:dyDescent="0.3">
      <c r="A23" s="146"/>
      <c r="B23" s="146"/>
      <c r="C23" s="146"/>
      <c r="D23" s="74" t="s">
        <v>42</v>
      </c>
      <c r="E23" s="71">
        <f t="shared" si="4"/>
        <v>0</v>
      </c>
      <c r="F23" s="75">
        <f t="shared" ref="F23:K23" si="6">F29</f>
        <v>0</v>
      </c>
      <c r="G23" s="75">
        <f t="shared" si="6"/>
        <v>0</v>
      </c>
      <c r="H23" s="75">
        <f t="shared" si="6"/>
        <v>0</v>
      </c>
      <c r="I23" s="75">
        <f t="shared" si="6"/>
        <v>0</v>
      </c>
      <c r="J23" s="75">
        <f t="shared" si="6"/>
        <v>0</v>
      </c>
      <c r="K23" s="75">
        <f t="shared" si="6"/>
        <v>0</v>
      </c>
    </row>
    <row r="24" spans="1:11" ht="31.2" x14ac:dyDescent="0.3">
      <c r="A24" s="146"/>
      <c r="B24" s="146"/>
      <c r="C24" s="146"/>
      <c r="D24" s="74" t="s">
        <v>43</v>
      </c>
      <c r="E24" s="71">
        <f t="shared" si="4"/>
        <v>0</v>
      </c>
      <c r="F24" s="75">
        <f t="shared" ref="F24:K24" si="7">F30</f>
        <v>0</v>
      </c>
      <c r="G24" s="75">
        <f t="shared" si="7"/>
        <v>0</v>
      </c>
      <c r="H24" s="75">
        <f t="shared" si="7"/>
        <v>0</v>
      </c>
      <c r="I24" s="75">
        <f t="shared" si="7"/>
        <v>0</v>
      </c>
      <c r="J24" s="75">
        <f t="shared" si="7"/>
        <v>0</v>
      </c>
      <c r="K24" s="75">
        <f t="shared" si="7"/>
        <v>0</v>
      </c>
    </row>
    <row r="25" spans="1:11" ht="15.75" customHeight="1" x14ac:dyDescent="0.3">
      <c r="A25" s="137" t="s">
        <v>103</v>
      </c>
      <c r="B25" s="138" t="s">
        <v>142</v>
      </c>
      <c r="C25" s="137" t="s">
        <v>133</v>
      </c>
      <c r="D25" s="15" t="s">
        <v>44</v>
      </c>
      <c r="E25" s="26">
        <f>F25+G25+H25+I25+J25+K25</f>
        <v>0</v>
      </c>
      <c r="F25" s="27">
        <f>F26+F27+F28+F29+F30</f>
        <v>0</v>
      </c>
      <c r="G25" s="50">
        <f t="shared" ref="G25" si="8">G26+G27+G28+G29+G30</f>
        <v>0</v>
      </c>
      <c r="H25" s="27">
        <f t="shared" ref="H25" si="9">H26+H27+H28+H29+H30</f>
        <v>0</v>
      </c>
      <c r="I25" s="27">
        <f t="shared" ref="I25" si="10">I26+I27+I28+I29+I30</f>
        <v>0</v>
      </c>
      <c r="J25" s="27">
        <f t="shared" ref="J25" si="11">J26+J27+J28+J29+J30</f>
        <v>0</v>
      </c>
      <c r="K25" s="27">
        <f t="shared" ref="K25" si="12">K26+K27+K28+K29+K30</f>
        <v>0</v>
      </c>
    </row>
    <row r="26" spans="1:11" ht="46.8" x14ac:dyDescent="0.3">
      <c r="A26" s="137"/>
      <c r="B26" s="141"/>
      <c r="C26" s="137"/>
      <c r="D26" s="17" t="s">
        <v>39</v>
      </c>
      <c r="E26" s="28">
        <f t="shared" ref="E26:E30" si="13">F26+G26+H26+I26+J26+K26</f>
        <v>0</v>
      </c>
      <c r="F26" s="29">
        <v>0</v>
      </c>
      <c r="G26" s="49">
        <v>0</v>
      </c>
      <c r="H26" s="29">
        <v>0</v>
      </c>
      <c r="I26" s="29">
        <v>0</v>
      </c>
      <c r="J26" s="47">
        <v>0</v>
      </c>
      <c r="K26" s="29">
        <v>0</v>
      </c>
    </row>
    <row r="27" spans="1:11" ht="72" customHeight="1" x14ac:dyDescent="0.3">
      <c r="A27" s="137"/>
      <c r="B27" s="141"/>
      <c r="C27" s="137"/>
      <c r="D27" s="17" t="s">
        <v>40</v>
      </c>
      <c r="E27" s="16">
        <f t="shared" si="13"/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2.4" x14ac:dyDescent="0.3">
      <c r="A28" s="137"/>
      <c r="B28" s="141"/>
      <c r="C28" s="137"/>
      <c r="D28" s="17" t="s">
        <v>41</v>
      </c>
      <c r="E28" s="16">
        <f t="shared" si="13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65.25" customHeight="1" x14ac:dyDescent="0.3">
      <c r="A29" s="137"/>
      <c r="B29" s="141"/>
      <c r="C29" s="137"/>
      <c r="D29" s="17" t="s">
        <v>42</v>
      </c>
      <c r="E29" s="16">
        <f t="shared" si="1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31.2" x14ac:dyDescent="0.3">
      <c r="A30" s="137"/>
      <c r="B30" s="142"/>
      <c r="C30" s="137"/>
      <c r="D30" s="17" t="s">
        <v>43</v>
      </c>
      <c r="E30" s="16">
        <f t="shared" si="1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x14ac:dyDescent="0.3">
      <c r="A31" s="138" t="s">
        <v>103</v>
      </c>
      <c r="B31" s="138" t="s">
        <v>126</v>
      </c>
      <c r="C31" s="138" t="s">
        <v>115</v>
      </c>
      <c r="D31" s="42" t="s">
        <v>44</v>
      </c>
      <c r="E31" s="16">
        <f>SUM(F31:K31)</f>
        <v>32073.53</v>
      </c>
      <c r="F31" s="43">
        <f>SUM(F32)</f>
        <v>4279.3900000000003</v>
      </c>
      <c r="G31" s="43">
        <f t="shared" ref="G31:K31" si="14">SUM(G32)</f>
        <v>4731.62</v>
      </c>
      <c r="H31" s="43">
        <f t="shared" si="14"/>
        <v>4810.6099999999997</v>
      </c>
      <c r="I31" s="43">
        <f t="shared" si="14"/>
        <v>4572.6899999999996</v>
      </c>
      <c r="J31" s="43">
        <f t="shared" si="14"/>
        <v>7229.22</v>
      </c>
      <c r="K31" s="43">
        <f t="shared" si="14"/>
        <v>6450</v>
      </c>
    </row>
    <row r="32" spans="1:11" ht="46.8" x14ac:dyDescent="0.3">
      <c r="A32" s="141"/>
      <c r="B32" s="141"/>
      <c r="C32" s="141"/>
      <c r="D32" s="17" t="s">
        <v>39</v>
      </c>
      <c r="E32" s="44">
        <f>SUM(F32:K32)</f>
        <v>32073.53</v>
      </c>
      <c r="F32" s="45">
        <v>4279.3900000000003</v>
      </c>
      <c r="G32" s="45">
        <v>4731.62</v>
      </c>
      <c r="H32" s="53">
        <v>4810.6099999999997</v>
      </c>
      <c r="I32" s="45">
        <v>4572.6899999999996</v>
      </c>
      <c r="J32" s="60">
        <v>7229.22</v>
      </c>
      <c r="K32" s="45">
        <v>6450</v>
      </c>
    </row>
    <row r="33" spans="1:11" ht="62.4" x14ac:dyDescent="0.3">
      <c r="A33" s="141"/>
      <c r="B33" s="141"/>
      <c r="C33" s="141"/>
      <c r="D33" s="17" t="s">
        <v>40</v>
      </c>
      <c r="E33" s="16">
        <v>0</v>
      </c>
      <c r="F33" s="46">
        <v>1150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ht="62.4" x14ac:dyDescent="0.3">
      <c r="A34" s="141"/>
      <c r="B34" s="141"/>
      <c r="C34" s="141"/>
      <c r="D34" s="17" t="s">
        <v>41</v>
      </c>
      <c r="E34" s="16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ht="62.4" x14ac:dyDescent="0.3">
      <c r="A35" s="141"/>
      <c r="B35" s="141"/>
      <c r="C35" s="141"/>
      <c r="D35" s="17" t="s">
        <v>42</v>
      </c>
      <c r="E35" s="16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ht="31.2" x14ac:dyDescent="0.3">
      <c r="A36" s="142"/>
      <c r="B36" s="142"/>
      <c r="C36" s="142"/>
      <c r="D36" s="17" t="s">
        <v>43</v>
      </c>
      <c r="E36" s="16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ht="15.6" x14ac:dyDescent="0.3">
      <c r="A37" s="138"/>
      <c r="B37" s="138" t="s">
        <v>123</v>
      </c>
      <c r="C37" s="138"/>
      <c r="D37" s="42" t="s">
        <v>44</v>
      </c>
      <c r="E37" s="16">
        <v>0</v>
      </c>
      <c r="F37" s="45">
        <v>0</v>
      </c>
      <c r="G37" s="45">
        <v>0</v>
      </c>
      <c r="H37" s="45">
        <v>0</v>
      </c>
      <c r="I37" s="45">
        <v>0</v>
      </c>
      <c r="J37" s="43">
        <f>J38+J39</f>
        <v>0</v>
      </c>
      <c r="K37" s="45">
        <v>0</v>
      </c>
    </row>
    <row r="38" spans="1:11" ht="46.8" x14ac:dyDescent="0.3">
      <c r="A38" s="139"/>
      <c r="B38" s="139"/>
      <c r="C38" s="139"/>
      <c r="D38" s="17" t="s">
        <v>39</v>
      </c>
      <c r="E38" s="16">
        <v>0</v>
      </c>
      <c r="F38" s="45">
        <v>0</v>
      </c>
      <c r="G38" s="45">
        <v>0</v>
      </c>
      <c r="H38" s="45">
        <v>0</v>
      </c>
      <c r="I38" s="45">
        <v>0</v>
      </c>
      <c r="J38" s="60">
        <v>0</v>
      </c>
      <c r="K38" s="45">
        <v>0</v>
      </c>
    </row>
    <row r="39" spans="1:11" ht="62.4" x14ac:dyDescent="0.3">
      <c r="A39" s="139"/>
      <c r="B39" s="139"/>
      <c r="C39" s="139"/>
      <c r="D39" s="17" t="s">
        <v>40</v>
      </c>
      <c r="E39" s="16">
        <v>0</v>
      </c>
      <c r="F39" s="45">
        <v>0</v>
      </c>
      <c r="G39" s="45">
        <v>0</v>
      </c>
      <c r="H39" s="45">
        <v>0</v>
      </c>
      <c r="I39" s="45">
        <v>0</v>
      </c>
      <c r="J39" s="60">
        <v>0</v>
      </c>
      <c r="K39" s="45">
        <v>0</v>
      </c>
    </row>
    <row r="40" spans="1:11" ht="62.4" x14ac:dyDescent="0.3">
      <c r="A40" s="139"/>
      <c r="B40" s="139"/>
      <c r="C40" s="139"/>
      <c r="D40" s="17" t="s">
        <v>41</v>
      </c>
      <c r="E40" s="16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ht="62.4" x14ac:dyDescent="0.3">
      <c r="A41" s="139"/>
      <c r="B41" s="139"/>
      <c r="C41" s="139"/>
      <c r="D41" s="17" t="s">
        <v>42</v>
      </c>
      <c r="E41" s="16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ht="31.2" x14ac:dyDescent="0.3">
      <c r="A42" s="140"/>
      <c r="B42" s="140"/>
      <c r="C42" s="140"/>
      <c r="D42" s="17" t="s">
        <v>43</v>
      </c>
      <c r="E42" s="16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ht="15.6" customHeight="1" x14ac:dyDescent="0.3">
      <c r="A43" s="138" t="s">
        <v>103</v>
      </c>
      <c r="B43" s="138" t="s">
        <v>144</v>
      </c>
      <c r="C43" s="138" t="s">
        <v>115</v>
      </c>
      <c r="D43" s="42" t="s">
        <v>44</v>
      </c>
      <c r="E43" s="16">
        <f>SUM(F43:K43)</f>
        <v>10880.869999999999</v>
      </c>
      <c r="F43" s="43">
        <f>SUM(F44)</f>
        <v>952.62</v>
      </c>
      <c r="G43" s="43">
        <f t="shared" ref="G43:K43" si="15">SUM(G44)</f>
        <v>804.46</v>
      </c>
      <c r="H43" s="43">
        <f t="shared" si="15"/>
        <v>457.49</v>
      </c>
      <c r="I43" s="43">
        <f t="shared" si="15"/>
        <v>989.49</v>
      </c>
      <c r="J43" s="43">
        <f t="shared" si="15"/>
        <v>1226.81</v>
      </c>
      <c r="K43" s="43">
        <f t="shared" si="15"/>
        <v>6450</v>
      </c>
    </row>
    <row r="44" spans="1:11" ht="46.8" x14ac:dyDescent="0.3">
      <c r="A44" s="141"/>
      <c r="B44" s="141"/>
      <c r="C44" s="141"/>
      <c r="D44" s="17" t="s">
        <v>39</v>
      </c>
      <c r="E44" s="44">
        <f>SUM(F44:K44)</f>
        <v>10880.869999999999</v>
      </c>
      <c r="F44" s="45">
        <v>952.62</v>
      </c>
      <c r="G44" s="45">
        <v>804.46</v>
      </c>
      <c r="H44" s="45">
        <v>457.49</v>
      </c>
      <c r="I44" s="45">
        <v>989.49</v>
      </c>
      <c r="J44" s="60">
        <v>1226.81</v>
      </c>
      <c r="K44" s="45">
        <v>6450</v>
      </c>
    </row>
    <row r="45" spans="1:11" ht="62.4" x14ac:dyDescent="0.3">
      <c r="A45" s="141"/>
      <c r="B45" s="141"/>
      <c r="C45" s="141"/>
      <c r="D45" s="17" t="s">
        <v>40</v>
      </c>
      <c r="E45" s="16">
        <v>0</v>
      </c>
      <c r="F45" s="46">
        <v>100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</row>
    <row r="46" spans="1:11" ht="62.4" x14ac:dyDescent="0.3">
      <c r="A46" s="141"/>
      <c r="B46" s="141"/>
      <c r="C46" s="141"/>
      <c r="D46" s="17" t="s">
        <v>41</v>
      </c>
      <c r="E46" s="16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</row>
    <row r="47" spans="1:11" ht="62.4" x14ac:dyDescent="0.3">
      <c r="A47" s="141"/>
      <c r="B47" s="141"/>
      <c r="C47" s="141"/>
      <c r="D47" s="17" t="s">
        <v>42</v>
      </c>
      <c r="E47" s="16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</row>
    <row r="48" spans="1:11" ht="31.2" x14ac:dyDescent="0.3">
      <c r="A48" s="142"/>
      <c r="B48" s="142"/>
      <c r="C48" s="142"/>
      <c r="D48" s="17" t="s">
        <v>43</v>
      </c>
      <c r="E48" s="16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</row>
    <row r="49" spans="1:11" ht="20.399999999999999" customHeight="1" x14ac:dyDescent="0.3">
      <c r="A49" s="156" t="s">
        <v>120</v>
      </c>
      <c r="B49" s="156" t="s">
        <v>104</v>
      </c>
      <c r="C49" s="156" t="s">
        <v>133</v>
      </c>
      <c r="D49" s="70" t="s">
        <v>44</v>
      </c>
      <c r="E49" s="97">
        <f>F49+G49+H49+I49+J49+K49</f>
        <v>250714.685</v>
      </c>
      <c r="F49" s="73">
        <f>F50+F51+F52+F53+F54</f>
        <v>41991.093999999997</v>
      </c>
      <c r="G49" s="98">
        <f t="shared" ref="G49:K49" si="16">G50+G51+G52+G53+G54</f>
        <v>41386.990000000005</v>
      </c>
      <c r="H49" s="98">
        <f t="shared" si="16"/>
        <v>44425.620999999999</v>
      </c>
      <c r="I49" s="98">
        <f t="shared" si="16"/>
        <v>41331.480000000003</v>
      </c>
      <c r="J49" s="98">
        <f>J50+J51+J52+J53+J54</f>
        <v>46024.209999999992</v>
      </c>
      <c r="K49" s="98">
        <f t="shared" si="16"/>
        <v>35555.29</v>
      </c>
    </row>
    <row r="50" spans="1:11" ht="46.8" x14ac:dyDescent="0.3">
      <c r="A50" s="157"/>
      <c r="B50" s="157"/>
      <c r="C50" s="157"/>
      <c r="D50" s="74" t="s">
        <v>39</v>
      </c>
      <c r="E50" s="71">
        <f>F50+G50+H50+I50+J50+K50</f>
        <v>223411.01800000001</v>
      </c>
      <c r="F50" s="75">
        <f t="shared" ref="F50:K52" si="17">F56+F104</f>
        <v>35152.536999999997</v>
      </c>
      <c r="G50" s="75">
        <f t="shared" si="17"/>
        <v>34807.480000000003</v>
      </c>
      <c r="H50" s="75">
        <f>H56+H104</f>
        <v>36500.641000000003</v>
      </c>
      <c r="I50" s="75">
        <f t="shared" si="17"/>
        <v>40090.32</v>
      </c>
      <c r="J50" s="75">
        <f>J56+J104</f>
        <v>41304.749999999993</v>
      </c>
      <c r="K50" s="75">
        <f t="shared" si="17"/>
        <v>35555.29</v>
      </c>
    </row>
    <row r="51" spans="1:11" ht="63.75" customHeight="1" x14ac:dyDescent="0.3">
      <c r="A51" s="157"/>
      <c r="B51" s="157"/>
      <c r="C51" s="157"/>
      <c r="D51" s="74" t="s">
        <v>40</v>
      </c>
      <c r="E51" s="71">
        <f>F51+G51+H51+I51+J51+K51</f>
        <v>19697.386999999999</v>
      </c>
      <c r="F51" s="75">
        <f t="shared" si="17"/>
        <v>5014.7370000000001</v>
      </c>
      <c r="G51" s="75">
        <f t="shared" si="17"/>
        <v>4677.8500000000004</v>
      </c>
      <c r="H51" s="75">
        <f t="shared" si="17"/>
        <v>6523.5599999999995</v>
      </c>
      <c r="I51" s="75">
        <f t="shared" si="17"/>
        <v>12.41</v>
      </c>
      <c r="J51" s="75">
        <f t="shared" si="17"/>
        <v>3468.83</v>
      </c>
      <c r="K51" s="75">
        <f t="shared" si="17"/>
        <v>0</v>
      </c>
    </row>
    <row r="52" spans="1:11" ht="55.95" customHeight="1" x14ac:dyDescent="0.3">
      <c r="A52" s="157"/>
      <c r="B52" s="157"/>
      <c r="C52" s="157"/>
      <c r="D52" s="74" t="s">
        <v>41</v>
      </c>
      <c r="E52" s="71">
        <f>F52+G52+H52+I52+J52+K52</f>
        <v>7606.28</v>
      </c>
      <c r="F52" s="75">
        <f>F58+F106</f>
        <v>1823.82</v>
      </c>
      <c r="G52" s="75">
        <f t="shared" si="17"/>
        <v>1901.66</v>
      </c>
      <c r="H52" s="75">
        <f t="shared" si="17"/>
        <v>1401.42</v>
      </c>
      <c r="I52" s="75">
        <f t="shared" si="17"/>
        <v>1228.75</v>
      </c>
      <c r="J52" s="75">
        <f t="shared" si="17"/>
        <v>1250.6300000000001</v>
      </c>
      <c r="K52" s="75">
        <f t="shared" si="17"/>
        <v>0</v>
      </c>
    </row>
    <row r="53" spans="1:11" ht="66" customHeight="1" x14ac:dyDescent="0.3">
      <c r="A53" s="157"/>
      <c r="B53" s="157"/>
      <c r="C53" s="157"/>
      <c r="D53" s="74" t="s">
        <v>42</v>
      </c>
      <c r="E53" s="71">
        <f t="shared" ref="E53:E54" si="18">F53+G53+H53+I53+J53+K53</f>
        <v>0</v>
      </c>
      <c r="F53" s="75">
        <f>F59+F71</f>
        <v>0</v>
      </c>
      <c r="G53" s="75">
        <f t="shared" ref="G53:K54" si="19">G59+G71</f>
        <v>0</v>
      </c>
      <c r="H53" s="75">
        <f t="shared" si="19"/>
        <v>0</v>
      </c>
      <c r="I53" s="75">
        <f t="shared" si="19"/>
        <v>0</v>
      </c>
      <c r="J53" s="76">
        <f t="shared" si="19"/>
        <v>0</v>
      </c>
      <c r="K53" s="75">
        <f t="shared" si="19"/>
        <v>0</v>
      </c>
    </row>
    <row r="54" spans="1:11" ht="29.25" customHeight="1" x14ac:dyDescent="0.3">
      <c r="A54" s="158"/>
      <c r="B54" s="158"/>
      <c r="C54" s="158"/>
      <c r="D54" s="74" t="s">
        <v>43</v>
      </c>
      <c r="E54" s="71">
        <f t="shared" si="18"/>
        <v>0</v>
      </c>
      <c r="F54" s="75">
        <f>F60+F72</f>
        <v>0</v>
      </c>
      <c r="G54" s="75">
        <f t="shared" si="19"/>
        <v>0</v>
      </c>
      <c r="H54" s="75">
        <f t="shared" si="19"/>
        <v>0</v>
      </c>
      <c r="I54" s="75">
        <f t="shared" si="19"/>
        <v>0</v>
      </c>
      <c r="J54" s="75">
        <f t="shared" si="19"/>
        <v>0</v>
      </c>
      <c r="K54" s="75">
        <f t="shared" si="19"/>
        <v>0</v>
      </c>
    </row>
    <row r="55" spans="1:11" ht="15.6" x14ac:dyDescent="0.3">
      <c r="A55" s="145" t="s">
        <v>103</v>
      </c>
      <c r="B55" s="145" t="s">
        <v>105</v>
      </c>
      <c r="C55" s="145" t="s">
        <v>134</v>
      </c>
      <c r="D55" s="84" t="s">
        <v>44</v>
      </c>
      <c r="E55" s="92">
        <f>F55+G55+H55+I55+J55+K55</f>
        <v>244991.21500000003</v>
      </c>
      <c r="F55" s="93">
        <f>F56+F57+F58+F59</f>
        <v>41447.093999999997</v>
      </c>
      <c r="G55" s="94">
        <f>G56+G57+G58+G59</f>
        <v>38820.990000000005</v>
      </c>
      <c r="H55" s="93">
        <f t="shared" ref="H55:K55" si="20">H56+H57+H58+H59</f>
        <v>42347.860999999997</v>
      </c>
      <c r="I55" s="94">
        <f t="shared" si="20"/>
        <v>41331.480000000003</v>
      </c>
      <c r="J55" s="95">
        <f t="shared" ref="J55:J60" si="21">J61+J67+J73+J79+J85+J91+J97</f>
        <v>45988.5</v>
      </c>
      <c r="K55" s="93">
        <f t="shared" si="20"/>
        <v>35055.29</v>
      </c>
    </row>
    <row r="56" spans="1:11" ht="46.8" x14ac:dyDescent="0.3">
      <c r="A56" s="145"/>
      <c r="B56" s="145"/>
      <c r="C56" s="145"/>
      <c r="D56" s="88" t="s">
        <v>39</v>
      </c>
      <c r="E56" s="96">
        <f t="shared" ref="E56:E60" si="22">F56+G56+H56+I56+J56+K56</f>
        <v>217687.54799999998</v>
      </c>
      <c r="F56" s="95">
        <f>F62+F68+F74+F86+F92+F98+34538.297</f>
        <v>34608.536999999997</v>
      </c>
      <c r="G56" s="95">
        <f>G62+G68+G74+G80+G86+G92+G98+31787.65</f>
        <v>32241.480000000003</v>
      </c>
      <c r="H56" s="95">
        <f>H62+H68+H74+H80+H86+H92+H98+34025.29+30</f>
        <v>34422.881000000001</v>
      </c>
      <c r="I56" s="95">
        <f t="shared" ref="I56:J58" si="23">I62+I68+I74+I80+I86+I92+I98</f>
        <v>40090.32</v>
      </c>
      <c r="J56" s="95">
        <f t="shared" si="23"/>
        <v>41269.039999999994</v>
      </c>
      <c r="K56" s="95">
        <f>K62+K68+K74+K80+K86+K92+K98+34025.29+30</f>
        <v>35055.29</v>
      </c>
    </row>
    <row r="57" spans="1:11" ht="69.75" customHeight="1" x14ac:dyDescent="0.3">
      <c r="A57" s="145"/>
      <c r="B57" s="145"/>
      <c r="C57" s="145"/>
      <c r="D57" s="88" t="s">
        <v>40</v>
      </c>
      <c r="E57" s="85">
        <f t="shared" si="22"/>
        <v>19697.386999999999</v>
      </c>
      <c r="F57" s="91">
        <f>F63+F69+F75+F87+F93+F99</f>
        <v>5014.7370000000001</v>
      </c>
      <c r="G57" s="91">
        <f>G63+G69+G75+G81+G87+G93+G99+1305</f>
        <v>4677.8500000000004</v>
      </c>
      <c r="H57" s="91">
        <f>H63+H69+H75+H81+H87+H93+H99</f>
        <v>6523.5599999999995</v>
      </c>
      <c r="I57" s="91">
        <f t="shared" si="23"/>
        <v>12.41</v>
      </c>
      <c r="J57" s="95">
        <f t="shared" si="23"/>
        <v>3468.83</v>
      </c>
      <c r="K57" s="91">
        <f>K63+K69+K75+K81+K87+K93+K99</f>
        <v>0</v>
      </c>
    </row>
    <row r="58" spans="1:11" ht="62.4" x14ac:dyDescent="0.3">
      <c r="A58" s="145"/>
      <c r="B58" s="145"/>
      <c r="C58" s="145"/>
      <c r="D58" s="88" t="s">
        <v>41</v>
      </c>
      <c r="E58" s="85">
        <f t="shared" si="22"/>
        <v>7606.28</v>
      </c>
      <c r="F58" s="91">
        <f>F64+F70+F76+F88+F94+F100</f>
        <v>1823.82</v>
      </c>
      <c r="G58" s="91">
        <f>G64+G70+G76+G82+G88+G94+G100</f>
        <v>1901.66</v>
      </c>
      <c r="H58" s="91">
        <f>H64+H70+H76+H82+H88+H94+H100</f>
        <v>1401.42</v>
      </c>
      <c r="I58" s="91">
        <f t="shared" si="23"/>
        <v>1228.75</v>
      </c>
      <c r="J58" s="95">
        <f t="shared" si="23"/>
        <v>1250.6300000000001</v>
      </c>
      <c r="K58" s="91">
        <f>K64+K70+K76+K82+K88+K94+K100</f>
        <v>0</v>
      </c>
    </row>
    <row r="59" spans="1:11" ht="67.5" customHeight="1" x14ac:dyDescent="0.3">
      <c r="A59" s="145"/>
      <c r="B59" s="145"/>
      <c r="C59" s="145"/>
      <c r="D59" s="88" t="s">
        <v>42</v>
      </c>
      <c r="E59" s="85">
        <f t="shared" si="22"/>
        <v>0</v>
      </c>
      <c r="F59" s="91">
        <v>0</v>
      </c>
      <c r="G59" s="91">
        <v>0</v>
      </c>
      <c r="H59" s="91">
        <v>0</v>
      </c>
      <c r="I59" s="91">
        <v>0</v>
      </c>
      <c r="J59" s="95">
        <f t="shared" si="21"/>
        <v>0</v>
      </c>
      <c r="K59" s="91">
        <v>0</v>
      </c>
    </row>
    <row r="60" spans="1:11" ht="31.2" x14ac:dyDescent="0.3">
      <c r="A60" s="145"/>
      <c r="B60" s="145"/>
      <c r="C60" s="145"/>
      <c r="D60" s="88" t="s">
        <v>43</v>
      </c>
      <c r="E60" s="85">
        <f t="shared" si="22"/>
        <v>0</v>
      </c>
      <c r="F60" s="91">
        <v>0</v>
      </c>
      <c r="G60" s="91">
        <v>0</v>
      </c>
      <c r="H60" s="91">
        <v>0</v>
      </c>
      <c r="I60" s="91">
        <v>0</v>
      </c>
      <c r="J60" s="95">
        <f t="shared" si="21"/>
        <v>0</v>
      </c>
      <c r="K60" s="91">
        <v>0</v>
      </c>
    </row>
    <row r="61" spans="1:11" ht="15.6" x14ac:dyDescent="0.3">
      <c r="A61" s="137" t="s">
        <v>119</v>
      </c>
      <c r="B61" s="137" t="s">
        <v>143</v>
      </c>
      <c r="C61" s="137" t="s">
        <v>134</v>
      </c>
      <c r="D61" s="15" t="s">
        <v>44</v>
      </c>
      <c r="E61" s="28">
        <f>F61+G61+H61+I61+J61+K61</f>
        <v>5165.3899999999994</v>
      </c>
      <c r="F61" s="31">
        <f>F62+F63+F64+F65+F66</f>
        <v>838.08</v>
      </c>
      <c r="G61" s="31">
        <f t="shared" ref="G61:K61" si="24">G62+G63+G64+G65+G66</f>
        <v>380</v>
      </c>
      <c r="H61" s="31">
        <f t="shared" si="24"/>
        <v>0</v>
      </c>
      <c r="I61" s="31">
        <f t="shared" si="24"/>
        <v>650</v>
      </c>
      <c r="J61" s="52">
        <f t="shared" si="24"/>
        <v>3297.31</v>
      </c>
      <c r="K61" s="31">
        <f t="shared" si="24"/>
        <v>0</v>
      </c>
    </row>
    <row r="62" spans="1:11" ht="46.8" x14ac:dyDescent="0.3">
      <c r="A62" s="137"/>
      <c r="B62" s="137"/>
      <c r="C62" s="137"/>
      <c r="D62" s="17" t="s">
        <v>39</v>
      </c>
      <c r="E62" s="28">
        <f t="shared" ref="E62:E66" si="25">F62+G62+H62+I62+J62+K62</f>
        <v>4335.3899999999994</v>
      </c>
      <c r="F62" s="29">
        <v>8.08</v>
      </c>
      <c r="G62" s="29">
        <v>380</v>
      </c>
      <c r="H62" s="29">
        <v>0</v>
      </c>
      <c r="I62" s="29">
        <v>650</v>
      </c>
      <c r="J62" s="56">
        <v>3297.31</v>
      </c>
      <c r="K62" s="29">
        <v>0</v>
      </c>
    </row>
    <row r="63" spans="1:11" ht="62.4" x14ac:dyDescent="0.3">
      <c r="A63" s="137"/>
      <c r="B63" s="137"/>
      <c r="C63" s="137"/>
      <c r="D63" s="17" t="s">
        <v>40</v>
      </c>
      <c r="E63" s="28">
        <f t="shared" si="25"/>
        <v>830</v>
      </c>
      <c r="F63" s="29">
        <v>830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62.4" x14ac:dyDescent="0.3">
      <c r="A64" s="137"/>
      <c r="B64" s="137"/>
      <c r="C64" s="137"/>
      <c r="D64" s="17" t="s">
        <v>41</v>
      </c>
      <c r="E64" s="28">
        <f t="shared" si="25"/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ht="62.4" x14ac:dyDescent="0.3">
      <c r="A65" s="137"/>
      <c r="B65" s="137"/>
      <c r="C65" s="137"/>
      <c r="D65" s="17" t="s">
        <v>42</v>
      </c>
      <c r="E65" s="28">
        <f t="shared" si="25"/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</row>
    <row r="66" spans="1:11" ht="31.2" x14ac:dyDescent="0.3">
      <c r="A66" s="137"/>
      <c r="B66" s="137"/>
      <c r="C66" s="137"/>
      <c r="D66" s="17" t="s">
        <v>43</v>
      </c>
      <c r="E66" s="28">
        <f t="shared" si="25"/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</row>
    <row r="67" spans="1:11" ht="15.75" customHeight="1" x14ac:dyDescent="0.3">
      <c r="A67" s="137" t="s">
        <v>119</v>
      </c>
      <c r="B67" s="137" t="s">
        <v>118</v>
      </c>
      <c r="C67" s="137" t="s">
        <v>134</v>
      </c>
      <c r="D67" s="15" t="s">
        <v>44</v>
      </c>
      <c r="E67" s="28">
        <f>F67+G67+H67+I67+J67+K67</f>
        <v>8309.1970000000001</v>
      </c>
      <c r="F67" s="31">
        <f>F68+F69+F70+F71+F72</f>
        <v>1779.6669999999999</v>
      </c>
      <c r="G67" s="31">
        <f t="shared" ref="G67:K67" si="26">G68+G69+G70+G71+G72</f>
        <v>1787.22</v>
      </c>
      <c r="H67" s="31">
        <f t="shared" si="26"/>
        <v>1341.38</v>
      </c>
      <c r="I67" s="31">
        <f t="shared" si="26"/>
        <v>1214.96</v>
      </c>
      <c r="J67" s="52">
        <f t="shared" si="26"/>
        <v>1185.97</v>
      </c>
      <c r="K67" s="31">
        <f t="shared" si="26"/>
        <v>1000</v>
      </c>
    </row>
    <row r="68" spans="1:11" ht="46.8" x14ac:dyDescent="0.3">
      <c r="A68" s="137"/>
      <c r="B68" s="137"/>
      <c r="C68" s="137"/>
      <c r="D68" s="17" t="s">
        <v>39</v>
      </c>
      <c r="E68" s="28">
        <f t="shared" ref="E68:E72" si="27">F68+G68+H68+I68+J68+K68</f>
        <v>1110.45</v>
      </c>
      <c r="F68" s="29">
        <v>17.75</v>
      </c>
      <c r="G68" s="49">
        <v>17.87</v>
      </c>
      <c r="H68" s="49">
        <v>26.81</v>
      </c>
      <c r="I68" s="29">
        <v>24.3</v>
      </c>
      <c r="J68" s="56">
        <v>23.72</v>
      </c>
      <c r="K68" s="29">
        <v>1000</v>
      </c>
    </row>
    <row r="69" spans="1:11" ht="69.75" customHeight="1" x14ac:dyDescent="0.3">
      <c r="A69" s="137"/>
      <c r="B69" s="137"/>
      <c r="C69" s="137"/>
      <c r="D69" s="17" t="s">
        <v>40</v>
      </c>
      <c r="E69" s="28">
        <f t="shared" si="27"/>
        <v>142.46700000000001</v>
      </c>
      <c r="F69" s="29">
        <v>88.096999999999994</v>
      </c>
      <c r="G69" s="49">
        <v>17.690000000000001</v>
      </c>
      <c r="H69" s="49">
        <v>13.15</v>
      </c>
      <c r="I69" s="29">
        <v>11.91</v>
      </c>
      <c r="J69" s="56">
        <v>11.62</v>
      </c>
      <c r="K69" s="29">
        <v>0</v>
      </c>
    </row>
    <row r="70" spans="1:11" ht="62.4" x14ac:dyDescent="0.3">
      <c r="A70" s="137"/>
      <c r="B70" s="137"/>
      <c r="C70" s="137"/>
      <c r="D70" s="17" t="s">
        <v>41</v>
      </c>
      <c r="E70" s="28">
        <f t="shared" si="27"/>
        <v>7056.28</v>
      </c>
      <c r="F70" s="29">
        <v>1673.82</v>
      </c>
      <c r="G70" s="29">
        <v>1751.66</v>
      </c>
      <c r="H70" s="49">
        <v>1301.42</v>
      </c>
      <c r="I70" s="29">
        <v>1178.75</v>
      </c>
      <c r="J70" s="56">
        <v>1150.6300000000001</v>
      </c>
      <c r="K70" s="29">
        <v>0</v>
      </c>
    </row>
    <row r="71" spans="1:11" ht="63" customHeight="1" x14ac:dyDescent="0.3">
      <c r="A71" s="137"/>
      <c r="B71" s="137"/>
      <c r="C71" s="137"/>
      <c r="D71" s="17" t="s">
        <v>42</v>
      </c>
      <c r="E71" s="28">
        <f t="shared" si="27"/>
        <v>0</v>
      </c>
      <c r="F71" s="47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</row>
    <row r="72" spans="1:11" ht="30" customHeight="1" x14ac:dyDescent="0.3">
      <c r="A72" s="137"/>
      <c r="B72" s="137"/>
      <c r="C72" s="137"/>
      <c r="D72" s="17" t="s">
        <v>43</v>
      </c>
      <c r="E72" s="28">
        <f t="shared" si="27"/>
        <v>0</v>
      </c>
      <c r="F72" s="47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</row>
    <row r="73" spans="1:11" ht="30" customHeight="1" x14ac:dyDescent="0.3">
      <c r="A73" s="137" t="s">
        <v>119</v>
      </c>
      <c r="B73" s="137" t="s">
        <v>129</v>
      </c>
      <c r="C73" s="137" t="s">
        <v>134</v>
      </c>
      <c r="D73" s="15" t="s">
        <v>44</v>
      </c>
      <c r="E73" s="28">
        <f>F73+G73+H73+I73+J73+K73</f>
        <v>344.13</v>
      </c>
      <c r="F73" s="48">
        <f>F74+F75+F76+F77+F78</f>
        <v>0</v>
      </c>
      <c r="G73" s="31">
        <f t="shared" ref="G73:K73" si="28">G74+G75+G76+G77+G78</f>
        <v>0</v>
      </c>
      <c r="H73" s="31">
        <f t="shared" si="28"/>
        <v>205.87</v>
      </c>
      <c r="I73" s="31">
        <f t="shared" si="28"/>
        <v>0</v>
      </c>
      <c r="J73" s="52">
        <f t="shared" si="28"/>
        <v>138.26</v>
      </c>
      <c r="K73" s="31">
        <f t="shared" si="28"/>
        <v>0</v>
      </c>
    </row>
    <row r="74" spans="1:11" ht="30" customHeight="1" x14ac:dyDescent="0.3">
      <c r="A74" s="137"/>
      <c r="B74" s="137"/>
      <c r="C74" s="137"/>
      <c r="D74" s="17" t="s">
        <v>39</v>
      </c>
      <c r="E74" s="28">
        <f t="shared" ref="E74:E78" si="29">F74+G74+H74+I74+J74+K74</f>
        <v>208.63</v>
      </c>
      <c r="F74" s="29">
        <v>0</v>
      </c>
      <c r="G74" s="29">
        <v>0</v>
      </c>
      <c r="H74" s="29">
        <v>205.87</v>
      </c>
      <c r="I74" s="29">
        <v>0</v>
      </c>
      <c r="J74" s="56">
        <v>2.76</v>
      </c>
      <c r="K74" s="29">
        <v>0</v>
      </c>
    </row>
    <row r="75" spans="1:11" ht="30" customHeight="1" x14ac:dyDescent="0.3">
      <c r="A75" s="137"/>
      <c r="B75" s="137"/>
      <c r="C75" s="137"/>
      <c r="D75" s="17" t="s">
        <v>40</v>
      </c>
      <c r="E75" s="28">
        <f t="shared" si="29"/>
        <v>135.5</v>
      </c>
      <c r="F75" s="29">
        <v>0</v>
      </c>
      <c r="G75" s="29">
        <v>0</v>
      </c>
      <c r="H75" s="29">
        <v>0</v>
      </c>
      <c r="I75" s="29">
        <v>0</v>
      </c>
      <c r="J75" s="56">
        <v>135.5</v>
      </c>
      <c r="K75" s="29">
        <v>0</v>
      </c>
    </row>
    <row r="76" spans="1:11" ht="30" customHeight="1" x14ac:dyDescent="0.3">
      <c r="A76" s="137"/>
      <c r="B76" s="137"/>
      <c r="C76" s="137"/>
      <c r="D76" s="17" t="s">
        <v>41</v>
      </c>
      <c r="E76" s="28">
        <f t="shared" si="29"/>
        <v>0</v>
      </c>
      <c r="F76" s="29">
        <v>0</v>
      </c>
      <c r="G76" s="29"/>
      <c r="H76" s="29">
        <v>0</v>
      </c>
      <c r="I76" s="29">
        <v>0</v>
      </c>
      <c r="J76" s="49">
        <v>0</v>
      </c>
      <c r="K76" s="29">
        <v>0</v>
      </c>
    </row>
    <row r="77" spans="1:11" ht="30" customHeight="1" x14ac:dyDescent="0.3">
      <c r="A77" s="137"/>
      <c r="B77" s="137"/>
      <c r="C77" s="137"/>
      <c r="D77" s="17" t="s">
        <v>42</v>
      </c>
      <c r="E77" s="28">
        <f t="shared" si="29"/>
        <v>0</v>
      </c>
      <c r="F77" s="47">
        <v>0</v>
      </c>
      <c r="G77" s="29">
        <v>0</v>
      </c>
      <c r="H77" s="29">
        <v>0</v>
      </c>
      <c r="I77" s="29">
        <v>0</v>
      </c>
      <c r="J77" s="49">
        <v>0</v>
      </c>
      <c r="K77" s="29">
        <v>0</v>
      </c>
    </row>
    <row r="78" spans="1:11" ht="30" customHeight="1" x14ac:dyDescent="0.3">
      <c r="A78" s="137"/>
      <c r="B78" s="137"/>
      <c r="C78" s="137"/>
      <c r="D78" s="17" t="s">
        <v>43</v>
      </c>
      <c r="E78" s="28">
        <f t="shared" si="29"/>
        <v>0</v>
      </c>
      <c r="F78" s="47">
        <v>0</v>
      </c>
      <c r="G78" s="29">
        <v>0</v>
      </c>
      <c r="H78" s="29">
        <v>0</v>
      </c>
      <c r="I78" s="29">
        <v>0</v>
      </c>
      <c r="J78" s="49">
        <v>0</v>
      </c>
      <c r="K78" s="29">
        <v>0</v>
      </c>
    </row>
    <row r="79" spans="1:11" ht="30" customHeight="1" x14ac:dyDescent="0.3">
      <c r="A79" s="138" t="s">
        <v>132</v>
      </c>
      <c r="B79" s="137" t="s">
        <v>121</v>
      </c>
      <c r="C79" s="137" t="s">
        <v>134</v>
      </c>
      <c r="D79" s="15" t="s">
        <v>44</v>
      </c>
      <c r="E79" s="28">
        <f>F79+G79+H79+I79+J79+K79</f>
        <v>507.67099999999999</v>
      </c>
      <c r="F79" s="48">
        <f>F80+F81+F82+F83+F84</f>
        <v>150</v>
      </c>
      <c r="G79" s="31">
        <f t="shared" ref="G79:K79" si="30">G80+G81+G82+G83+G84</f>
        <v>100</v>
      </c>
      <c r="H79" s="31">
        <f t="shared" si="30"/>
        <v>103.071</v>
      </c>
      <c r="I79" s="31">
        <f t="shared" si="30"/>
        <v>51.53</v>
      </c>
      <c r="J79" s="52">
        <f t="shared" si="30"/>
        <v>103.07</v>
      </c>
      <c r="K79" s="31">
        <f t="shared" si="30"/>
        <v>0</v>
      </c>
    </row>
    <row r="80" spans="1:11" ht="30" customHeight="1" x14ac:dyDescent="0.3">
      <c r="A80" s="141"/>
      <c r="B80" s="137"/>
      <c r="C80" s="137"/>
      <c r="D80" s="17" t="s">
        <v>39</v>
      </c>
      <c r="E80" s="28">
        <f t="shared" ref="E80:E84" si="31">F80+G80+H80+I80+J80+K80</f>
        <v>5.1509999999999998</v>
      </c>
      <c r="F80" s="47">
        <v>0</v>
      </c>
      <c r="G80" s="29">
        <v>0</v>
      </c>
      <c r="H80" s="49">
        <v>2.0609999999999999</v>
      </c>
      <c r="I80" s="29">
        <v>1.03</v>
      </c>
      <c r="J80" s="56">
        <v>2.06</v>
      </c>
      <c r="K80" s="29">
        <v>0</v>
      </c>
    </row>
    <row r="81" spans="1:11" ht="30" customHeight="1" x14ac:dyDescent="0.3">
      <c r="A81" s="141"/>
      <c r="B81" s="137"/>
      <c r="C81" s="137"/>
      <c r="D81" s="17" t="s">
        <v>40</v>
      </c>
      <c r="E81" s="28">
        <f t="shared" si="31"/>
        <v>2.52</v>
      </c>
      <c r="F81" s="47">
        <v>0</v>
      </c>
      <c r="G81" s="29">
        <v>0</v>
      </c>
      <c r="H81" s="29">
        <v>1.01</v>
      </c>
      <c r="I81" s="29">
        <v>0.5</v>
      </c>
      <c r="J81" s="56">
        <v>1.01</v>
      </c>
      <c r="K81" s="29">
        <v>0</v>
      </c>
    </row>
    <row r="82" spans="1:11" ht="30" customHeight="1" x14ac:dyDescent="0.3">
      <c r="A82" s="141"/>
      <c r="B82" s="137"/>
      <c r="C82" s="137"/>
      <c r="D82" s="17" t="s">
        <v>41</v>
      </c>
      <c r="E82" s="28">
        <f t="shared" si="31"/>
        <v>500</v>
      </c>
      <c r="F82" s="29">
        <v>150</v>
      </c>
      <c r="G82" s="29">
        <v>100</v>
      </c>
      <c r="H82" s="29">
        <v>100</v>
      </c>
      <c r="I82" s="29">
        <v>50</v>
      </c>
      <c r="J82" s="56">
        <v>100</v>
      </c>
      <c r="K82" s="29">
        <v>0</v>
      </c>
    </row>
    <row r="83" spans="1:11" ht="30" customHeight="1" x14ac:dyDescent="0.3">
      <c r="A83" s="141"/>
      <c r="B83" s="137"/>
      <c r="C83" s="137"/>
      <c r="D83" s="17" t="s">
        <v>42</v>
      </c>
      <c r="E83" s="28">
        <f t="shared" si="31"/>
        <v>0</v>
      </c>
      <c r="F83" s="29">
        <v>0</v>
      </c>
      <c r="G83" s="29">
        <v>0</v>
      </c>
      <c r="H83" s="29">
        <v>0</v>
      </c>
      <c r="I83" s="29">
        <v>0</v>
      </c>
      <c r="J83" s="56">
        <v>0</v>
      </c>
      <c r="K83" s="29">
        <v>0</v>
      </c>
    </row>
    <row r="84" spans="1:11" ht="30" customHeight="1" x14ac:dyDescent="0.3">
      <c r="A84" s="142"/>
      <c r="B84" s="137"/>
      <c r="C84" s="137"/>
      <c r="D84" s="17" t="s">
        <v>43</v>
      </c>
      <c r="E84" s="28">
        <f t="shared" si="31"/>
        <v>0</v>
      </c>
      <c r="F84" s="29">
        <v>0</v>
      </c>
      <c r="G84" s="29">
        <v>0</v>
      </c>
      <c r="H84" s="29">
        <v>0</v>
      </c>
      <c r="I84" s="29">
        <v>0</v>
      </c>
      <c r="J84" s="49">
        <v>0</v>
      </c>
      <c r="K84" s="29">
        <v>0</v>
      </c>
    </row>
    <row r="85" spans="1:11" ht="30" customHeight="1" x14ac:dyDescent="0.3">
      <c r="A85" s="147" t="s">
        <v>130</v>
      </c>
      <c r="B85" s="147" t="s">
        <v>145</v>
      </c>
      <c r="C85" s="147" t="s">
        <v>134</v>
      </c>
      <c r="D85" s="57" t="s">
        <v>44</v>
      </c>
      <c r="E85" s="58">
        <f>F85+G85+H85+I85+J85+K85</f>
        <v>200</v>
      </c>
      <c r="F85" s="48">
        <f>F86+F87+F88+F89+F90</f>
        <v>150</v>
      </c>
      <c r="G85" s="48">
        <f t="shared" ref="G85:K85" si="32">G86+G87+G88+G89+G90</f>
        <v>50</v>
      </c>
      <c r="H85" s="48">
        <f t="shared" si="32"/>
        <v>0</v>
      </c>
      <c r="I85" s="48">
        <f t="shared" si="32"/>
        <v>0</v>
      </c>
      <c r="J85" s="48">
        <f t="shared" si="32"/>
        <v>0</v>
      </c>
      <c r="K85" s="48">
        <f t="shared" si="32"/>
        <v>0</v>
      </c>
    </row>
    <row r="86" spans="1:11" ht="30" customHeight="1" x14ac:dyDescent="0.3">
      <c r="A86" s="148"/>
      <c r="B86" s="148"/>
      <c r="C86" s="148"/>
      <c r="D86" s="59" t="s">
        <v>39</v>
      </c>
      <c r="E86" s="58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</row>
    <row r="87" spans="1:11" ht="30" customHeight="1" x14ac:dyDescent="0.3">
      <c r="A87" s="148"/>
      <c r="B87" s="148"/>
      <c r="C87" s="148"/>
      <c r="D87" s="59" t="s">
        <v>40</v>
      </c>
      <c r="E87" s="58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</row>
    <row r="88" spans="1:11" ht="30" customHeight="1" x14ac:dyDescent="0.3">
      <c r="A88" s="148"/>
      <c r="B88" s="148"/>
      <c r="C88" s="148"/>
      <c r="D88" s="59" t="s">
        <v>41</v>
      </c>
      <c r="E88" s="58">
        <f>F88+G88+H88+I88+J88+K88</f>
        <v>200</v>
      </c>
      <c r="F88" s="47">
        <v>150</v>
      </c>
      <c r="G88" s="47">
        <v>50</v>
      </c>
      <c r="H88" s="47">
        <v>0</v>
      </c>
      <c r="I88" s="47">
        <v>0</v>
      </c>
      <c r="J88" s="47">
        <v>0</v>
      </c>
      <c r="K88" s="47">
        <v>0</v>
      </c>
    </row>
    <row r="89" spans="1:11" ht="30" customHeight="1" x14ac:dyDescent="0.3">
      <c r="A89" s="148"/>
      <c r="B89" s="148"/>
      <c r="C89" s="148"/>
      <c r="D89" s="59" t="s">
        <v>42</v>
      </c>
      <c r="E89" s="58">
        <f t="shared" ref="E89:E90" si="33">F89+G89+H89+I89+J89+K89</f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</row>
    <row r="90" spans="1:11" ht="30" customHeight="1" x14ac:dyDescent="0.3">
      <c r="A90" s="149"/>
      <c r="B90" s="149"/>
      <c r="C90" s="149"/>
      <c r="D90" s="59" t="s">
        <v>43</v>
      </c>
      <c r="E90" s="58">
        <f t="shared" si="33"/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</row>
    <row r="91" spans="1:11" ht="30" customHeight="1" x14ac:dyDescent="0.3">
      <c r="A91" s="137" t="s">
        <v>119</v>
      </c>
      <c r="B91" s="137" t="s">
        <v>138</v>
      </c>
      <c r="C91" s="137" t="s">
        <v>134</v>
      </c>
      <c r="D91" s="15" t="s">
        <v>44</v>
      </c>
      <c r="E91" s="28">
        <f>F91+G91+H91+I91+J91+K91</f>
        <v>80195.09</v>
      </c>
      <c r="F91" s="31">
        <f>F92+F93+F94+F95+F96</f>
        <v>2643.84</v>
      </c>
      <c r="G91" s="31">
        <f t="shared" ref="G91:K91" si="34">G92+G93+G94+G95+G96</f>
        <v>260.83999999999997</v>
      </c>
      <c r="H91" s="31">
        <f t="shared" si="34"/>
        <v>0</v>
      </c>
      <c r="I91" s="52">
        <f t="shared" si="34"/>
        <v>39414.99</v>
      </c>
      <c r="J91" s="52">
        <f>J92</f>
        <v>37875.42</v>
      </c>
      <c r="K91" s="31">
        <f t="shared" si="34"/>
        <v>0</v>
      </c>
    </row>
    <row r="92" spans="1:11" ht="30" customHeight="1" x14ac:dyDescent="0.3">
      <c r="A92" s="137"/>
      <c r="B92" s="137"/>
      <c r="C92" s="137"/>
      <c r="D92" s="17" t="s">
        <v>39</v>
      </c>
      <c r="E92" s="28">
        <f t="shared" ref="E92:E96" si="35">F92+G92+H92+I92+J92+K92</f>
        <v>77344.28</v>
      </c>
      <c r="F92" s="29">
        <v>29.44</v>
      </c>
      <c r="G92" s="29">
        <v>24.43</v>
      </c>
      <c r="H92" s="29">
        <v>0</v>
      </c>
      <c r="I92" s="49">
        <v>39414.99</v>
      </c>
      <c r="J92" s="61">
        <v>37875.42</v>
      </c>
      <c r="K92" s="29">
        <v>0</v>
      </c>
    </row>
    <row r="93" spans="1:11" ht="30" customHeight="1" x14ac:dyDescent="0.3">
      <c r="A93" s="137"/>
      <c r="B93" s="137"/>
      <c r="C93" s="137"/>
      <c r="D93" s="17" t="s">
        <v>40</v>
      </c>
      <c r="E93" s="28">
        <f t="shared" si="35"/>
        <v>2850.81</v>
      </c>
      <c r="F93" s="29">
        <v>2614.4</v>
      </c>
      <c r="G93" s="29">
        <v>236.41</v>
      </c>
      <c r="H93" s="29">
        <v>0</v>
      </c>
      <c r="I93" s="29">
        <v>0</v>
      </c>
      <c r="J93" s="29">
        <v>0</v>
      </c>
      <c r="K93" s="29">
        <v>0</v>
      </c>
    </row>
    <row r="94" spans="1:11" ht="30" customHeight="1" x14ac:dyDescent="0.3">
      <c r="A94" s="137"/>
      <c r="B94" s="137"/>
      <c r="C94" s="137"/>
      <c r="D94" s="17" t="s">
        <v>41</v>
      </c>
      <c r="E94" s="28">
        <f t="shared" si="35"/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</row>
    <row r="95" spans="1:11" ht="30" customHeight="1" x14ac:dyDescent="0.3">
      <c r="A95" s="137"/>
      <c r="B95" s="137"/>
      <c r="C95" s="137"/>
      <c r="D95" s="17" t="s">
        <v>42</v>
      </c>
      <c r="E95" s="28">
        <f t="shared" si="35"/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</row>
    <row r="96" spans="1:11" ht="30" customHeight="1" x14ac:dyDescent="0.3">
      <c r="A96" s="137"/>
      <c r="B96" s="137"/>
      <c r="C96" s="137"/>
      <c r="D96" s="17" t="s">
        <v>43</v>
      </c>
      <c r="E96" s="28">
        <f t="shared" si="35"/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</row>
    <row r="97" spans="1:88" ht="30" customHeight="1" x14ac:dyDescent="0.3">
      <c r="A97" s="137" t="s">
        <v>119</v>
      </c>
      <c r="B97" s="137" t="s">
        <v>123</v>
      </c>
      <c r="C97" s="137" t="s">
        <v>134</v>
      </c>
      <c r="D97" s="15" t="s">
        <v>44</v>
      </c>
      <c r="E97" s="28">
        <f>F97+G97+H97+I97+J97+K97</f>
        <v>14678.21</v>
      </c>
      <c r="F97" s="31">
        <f>F98+F99+F100+F101+F102</f>
        <v>1497.21</v>
      </c>
      <c r="G97" s="31">
        <f t="shared" ref="G97:K97" si="36">G98+G99+G100+G101+G102</f>
        <v>3150.28</v>
      </c>
      <c r="H97" s="31">
        <f t="shared" si="36"/>
        <v>6642.25</v>
      </c>
      <c r="I97" s="31">
        <f t="shared" si="36"/>
        <v>0</v>
      </c>
      <c r="J97" s="62">
        <f t="shared" si="36"/>
        <v>3388.47</v>
      </c>
      <c r="K97" s="31">
        <f t="shared" si="36"/>
        <v>0</v>
      </c>
    </row>
    <row r="98" spans="1:88" ht="30" customHeight="1" x14ac:dyDescent="0.3">
      <c r="A98" s="137"/>
      <c r="B98" s="137"/>
      <c r="C98" s="137"/>
      <c r="D98" s="17" t="s">
        <v>39</v>
      </c>
      <c r="E98" s="28">
        <f t="shared" ref="E98:E102" si="37">F98+G98+H98+I98+J98+K98</f>
        <v>247.12</v>
      </c>
      <c r="F98" s="29">
        <v>14.97</v>
      </c>
      <c r="G98" s="29">
        <v>31.53</v>
      </c>
      <c r="H98" s="49">
        <v>132.85</v>
      </c>
      <c r="I98" s="29">
        <v>0</v>
      </c>
      <c r="J98" s="61">
        <v>67.77</v>
      </c>
      <c r="K98" s="29">
        <v>0</v>
      </c>
    </row>
    <row r="99" spans="1:88" ht="30" customHeight="1" x14ac:dyDescent="0.3">
      <c r="A99" s="137"/>
      <c r="B99" s="137"/>
      <c r="C99" s="137"/>
      <c r="D99" s="17" t="s">
        <v>40</v>
      </c>
      <c r="E99" s="28">
        <f t="shared" si="37"/>
        <v>14431.09</v>
      </c>
      <c r="F99" s="29">
        <v>1482.24</v>
      </c>
      <c r="G99" s="29">
        <v>3118.75</v>
      </c>
      <c r="H99" s="49">
        <v>6509.4</v>
      </c>
      <c r="I99" s="29">
        <v>0</v>
      </c>
      <c r="J99" s="61">
        <v>3320.7</v>
      </c>
      <c r="K99" s="29">
        <v>0</v>
      </c>
    </row>
    <row r="100" spans="1:88" ht="30" customHeight="1" x14ac:dyDescent="0.3">
      <c r="A100" s="137"/>
      <c r="B100" s="137"/>
      <c r="C100" s="137"/>
      <c r="D100" s="17" t="s">
        <v>41</v>
      </c>
      <c r="E100" s="28">
        <f t="shared" si="37"/>
        <v>0</v>
      </c>
      <c r="F100" s="29">
        <v>0</v>
      </c>
      <c r="G100" s="29">
        <v>0</v>
      </c>
      <c r="H100" s="51">
        <v>0</v>
      </c>
      <c r="I100" s="29">
        <v>0</v>
      </c>
      <c r="J100" s="29">
        <v>0</v>
      </c>
      <c r="K100" s="29">
        <v>0</v>
      </c>
    </row>
    <row r="101" spans="1:88" ht="30" customHeight="1" x14ac:dyDescent="0.3">
      <c r="A101" s="137"/>
      <c r="B101" s="137"/>
      <c r="C101" s="137"/>
      <c r="D101" s="17" t="s">
        <v>42</v>
      </c>
      <c r="E101" s="28">
        <f t="shared" si="37"/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</row>
    <row r="102" spans="1:88" ht="30" customHeight="1" x14ac:dyDescent="0.3">
      <c r="A102" s="137"/>
      <c r="B102" s="137"/>
      <c r="C102" s="137"/>
      <c r="D102" s="17" t="s">
        <v>43</v>
      </c>
      <c r="E102" s="28">
        <f t="shared" si="37"/>
        <v>0</v>
      </c>
      <c r="F102" s="47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</row>
    <row r="103" spans="1:88" ht="30" customHeight="1" x14ac:dyDescent="0.3">
      <c r="A103" s="150" t="s">
        <v>103</v>
      </c>
      <c r="B103" s="150" t="s">
        <v>106</v>
      </c>
      <c r="C103" s="159" t="s">
        <v>134</v>
      </c>
      <c r="D103" s="63" t="s">
        <v>44</v>
      </c>
      <c r="E103" s="64">
        <f>F103+G103+H103+I103+J103+K103</f>
        <v>5723.47</v>
      </c>
      <c r="F103" s="65">
        <f>F104+F105+F106+F107+F108</f>
        <v>544</v>
      </c>
      <c r="G103" s="65">
        <f t="shared" ref="G103:K103" si="38">G104+G105+G106+G107+G108</f>
        <v>2566</v>
      </c>
      <c r="H103" s="65">
        <f>H104+H105+H106+H107+H108</f>
        <v>2077.7600000000002</v>
      </c>
      <c r="I103" s="65">
        <f t="shared" si="38"/>
        <v>0</v>
      </c>
      <c r="J103" s="66">
        <f>J104+J105+J106+J107+J108</f>
        <v>35.71</v>
      </c>
      <c r="K103" s="65">
        <f t="shared" si="38"/>
        <v>500</v>
      </c>
    </row>
    <row r="104" spans="1:88" ht="30" customHeight="1" x14ac:dyDescent="0.3">
      <c r="A104" s="151"/>
      <c r="B104" s="151"/>
      <c r="C104" s="159"/>
      <c r="D104" s="67" t="s">
        <v>39</v>
      </c>
      <c r="E104" s="64">
        <f t="shared" ref="E104:E108" si="39">F104+G104+H104+I104+J104+K104</f>
        <v>5723.47</v>
      </c>
      <c r="F104" s="68">
        <v>544</v>
      </c>
      <c r="G104" s="68">
        <v>2566</v>
      </c>
      <c r="H104" s="69">
        <v>2077.7600000000002</v>
      </c>
      <c r="I104" s="68">
        <v>0</v>
      </c>
      <c r="J104" s="69">
        <v>35.71</v>
      </c>
      <c r="K104" s="68">
        <v>500</v>
      </c>
    </row>
    <row r="105" spans="1:88" ht="30" customHeight="1" x14ac:dyDescent="0.3">
      <c r="A105" s="151"/>
      <c r="B105" s="151"/>
      <c r="C105" s="159"/>
      <c r="D105" s="67" t="s">
        <v>40</v>
      </c>
      <c r="E105" s="64">
        <f t="shared" si="39"/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</row>
    <row r="106" spans="1:88" ht="30" customHeight="1" x14ac:dyDescent="0.3">
      <c r="A106" s="151"/>
      <c r="B106" s="151"/>
      <c r="C106" s="159"/>
      <c r="D106" s="67" t="s">
        <v>41</v>
      </c>
      <c r="E106" s="64">
        <f t="shared" si="39"/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</row>
    <row r="107" spans="1:88" ht="30" customHeight="1" x14ac:dyDescent="0.3">
      <c r="A107" s="151"/>
      <c r="B107" s="151"/>
      <c r="C107" s="159"/>
      <c r="D107" s="67" t="s">
        <v>42</v>
      </c>
      <c r="E107" s="64">
        <f t="shared" si="39"/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</row>
    <row r="108" spans="1:88" ht="30" customHeight="1" x14ac:dyDescent="0.3">
      <c r="A108" s="152"/>
      <c r="B108" s="152"/>
      <c r="C108" s="159"/>
      <c r="D108" s="67" t="s">
        <v>43</v>
      </c>
      <c r="E108" s="64">
        <f t="shared" si="39"/>
        <v>0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</row>
    <row r="109" spans="1:88" s="32" customFormat="1" ht="20.399999999999999" customHeight="1" x14ac:dyDescent="0.3">
      <c r="A109" s="146" t="s">
        <v>127</v>
      </c>
      <c r="B109" s="146" t="s">
        <v>107</v>
      </c>
      <c r="C109" s="146" t="s">
        <v>133</v>
      </c>
      <c r="D109" s="70" t="s">
        <v>44</v>
      </c>
      <c r="E109" s="71">
        <f>F109+G109+H109+I109+J109+K109</f>
        <v>102581.68000000001</v>
      </c>
      <c r="F109" s="72">
        <f>F110+F111+F112+F113+F114</f>
        <v>16475.030000000002</v>
      </c>
      <c r="G109" s="72">
        <f t="shared" ref="G109:K109" si="40">G110+G111+G112+G113+G114</f>
        <v>16113.83</v>
      </c>
      <c r="H109" s="72">
        <f t="shared" si="40"/>
        <v>18219.024000000001</v>
      </c>
      <c r="I109" s="72">
        <f t="shared" si="40"/>
        <v>17527.889999999996</v>
      </c>
      <c r="J109" s="73">
        <f>J110+J111+J112+J113+J114</f>
        <v>18539.405999999999</v>
      </c>
      <c r="K109" s="72">
        <f t="shared" si="40"/>
        <v>15706.5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</row>
    <row r="110" spans="1:88" s="32" customFormat="1" ht="46.8" x14ac:dyDescent="0.3">
      <c r="A110" s="146"/>
      <c r="B110" s="146"/>
      <c r="C110" s="146"/>
      <c r="D110" s="74" t="s">
        <v>39</v>
      </c>
      <c r="E110" s="71">
        <f t="shared" ref="E110:E114" si="41">F110+G110+H110+I110+J110+K110</f>
        <v>93511.176999999996</v>
      </c>
      <c r="F110" s="75">
        <f>F116</f>
        <v>15768.2</v>
      </c>
      <c r="G110" s="75">
        <f>G116</f>
        <v>14758.69</v>
      </c>
      <c r="H110" s="76">
        <f>H116</f>
        <v>15119.607</v>
      </c>
      <c r="I110" s="75">
        <f t="shared" ref="G110:K114" si="42">I116+I104</f>
        <v>17419.589999999997</v>
      </c>
      <c r="J110" s="75">
        <f>J116</f>
        <v>16845.09</v>
      </c>
      <c r="K110" s="75">
        <f>K116+K104</f>
        <v>13600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</row>
    <row r="111" spans="1:88" s="32" customFormat="1" ht="63.75" customHeight="1" x14ac:dyDescent="0.3">
      <c r="A111" s="146"/>
      <c r="B111" s="146"/>
      <c r="C111" s="146"/>
      <c r="D111" s="74" t="s">
        <v>40</v>
      </c>
      <c r="E111" s="71">
        <f t="shared" si="41"/>
        <v>8507.655999999999</v>
      </c>
      <c r="F111" s="75">
        <f>F117+F105</f>
        <v>700.34</v>
      </c>
      <c r="G111" s="75">
        <f>G117</f>
        <v>1110.1400000000001</v>
      </c>
      <c r="H111" s="75">
        <f t="shared" si="42"/>
        <v>2995.4300000000003</v>
      </c>
      <c r="I111" s="75">
        <f t="shared" si="42"/>
        <v>1.1000000000000001</v>
      </c>
      <c r="J111" s="75">
        <f>J117+J105</f>
        <v>1600.646</v>
      </c>
      <c r="K111" s="75">
        <f t="shared" si="42"/>
        <v>2100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</row>
    <row r="112" spans="1:88" s="32" customFormat="1" ht="62.25" customHeight="1" x14ac:dyDescent="0.3">
      <c r="A112" s="146"/>
      <c r="B112" s="146"/>
      <c r="C112" s="146"/>
      <c r="D112" s="74" t="s">
        <v>41</v>
      </c>
      <c r="E112" s="71">
        <f t="shared" si="41"/>
        <v>562.84699999999998</v>
      </c>
      <c r="F112" s="75">
        <f>F118+F106</f>
        <v>6.49</v>
      </c>
      <c r="G112" s="75">
        <f>G118</f>
        <v>245</v>
      </c>
      <c r="H112" s="75">
        <f>H118+H106</f>
        <v>103.98699999999999</v>
      </c>
      <c r="I112" s="75">
        <f t="shared" si="42"/>
        <v>107.2</v>
      </c>
      <c r="J112" s="75">
        <f>J118+J106</f>
        <v>93.67</v>
      </c>
      <c r="K112" s="75">
        <f t="shared" si="42"/>
        <v>6.5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</row>
    <row r="113" spans="1:88" s="32" customFormat="1" ht="63" customHeight="1" x14ac:dyDescent="0.3">
      <c r="A113" s="146"/>
      <c r="B113" s="146"/>
      <c r="C113" s="146"/>
      <c r="D113" s="74" t="s">
        <v>42</v>
      </c>
      <c r="E113" s="71">
        <f t="shared" si="41"/>
        <v>0</v>
      </c>
      <c r="F113" s="75">
        <f>F119+F107</f>
        <v>0</v>
      </c>
      <c r="G113" s="75">
        <f t="shared" si="42"/>
        <v>0</v>
      </c>
      <c r="H113" s="75">
        <f t="shared" si="42"/>
        <v>0</v>
      </c>
      <c r="I113" s="75">
        <f t="shared" si="42"/>
        <v>0</v>
      </c>
      <c r="J113" s="75">
        <f t="shared" si="42"/>
        <v>0</v>
      </c>
      <c r="K113" s="75">
        <f t="shared" si="42"/>
        <v>0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</row>
    <row r="114" spans="1:88" s="32" customFormat="1" ht="31.5" customHeight="1" x14ac:dyDescent="0.3">
      <c r="A114" s="146"/>
      <c r="B114" s="146"/>
      <c r="C114" s="146"/>
      <c r="D114" s="74" t="s">
        <v>43</v>
      </c>
      <c r="E114" s="71">
        <f t="shared" si="41"/>
        <v>0</v>
      </c>
      <c r="F114" s="75">
        <f>F120+F108</f>
        <v>0</v>
      </c>
      <c r="G114" s="75">
        <f t="shared" si="42"/>
        <v>0</v>
      </c>
      <c r="H114" s="75">
        <f t="shared" si="42"/>
        <v>0</v>
      </c>
      <c r="I114" s="75">
        <f t="shared" si="42"/>
        <v>0</v>
      </c>
      <c r="J114" s="75">
        <f t="shared" si="42"/>
        <v>0</v>
      </c>
      <c r="K114" s="75">
        <f t="shared" si="42"/>
        <v>0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</row>
    <row r="115" spans="1:88" ht="15.6" x14ac:dyDescent="0.3">
      <c r="A115" s="145" t="s">
        <v>103</v>
      </c>
      <c r="B115" s="145" t="s">
        <v>108</v>
      </c>
      <c r="C115" s="145" t="s">
        <v>135</v>
      </c>
      <c r="D115" s="84" t="s">
        <v>44</v>
      </c>
      <c r="E115" s="85">
        <f>F115+G115+H115+I115+J115+K115</f>
        <v>102081.68000000001</v>
      </c>
      <c r="F115" s="86">
        <f>F116+F117+F118+F119+F120</f>
        <v>16475.030000000002</v>
      </c>
      <c r="G115" s="86">
        <f t="shared" ref="G115:K115" si="43">G116+G117+G118+G119+G120</f>
        <v>16113.83</v>
      </c>
      <c r="H115" s="87">
        <f t="shared" si="43"/>
        <v>18219.024000000001</v>
      </c>
      <c r="I115" s="86">
        <f t="shared" si="43"/>
        <v>17527.889999999996</v>
      </c>
      <c r="J115" s="87">
        <f>J116+J117+J118+J119+J120</f>
        <v>18539.405999999999</v>
      </c>
      <c r="K115" s="86">
        <f t="shared" si="43"/>
        <v>15206.5</v>
      </c>
    </row>
    <row r="116" spans="1:88" ht="46.5" customHeight="1" x14ac:dyDescent="0.3">
      <c r="A116" s="145"/>
      <c r="B116" s="145"/>
      <c r="C116" s="145"/>
      <c r="D116" s="88" t="s">
        <v>39</v>
      </c>
      <c r="E116" s="85">
        <f t="shared" ref="E116:E120" si="44">F116+G116+H116+I116+J116+K116</f>
        <v>93011.176999999996</v>
      </c>
      <c r="F116" s="89">
        <f>F122+F158+15384.08</f>
        <v>15768.2</v>
      </c>
      <c r="G116" s="89">
        <f t="shared" ref="G116:K118" si="45">G122+G128+G134+G146+G158</f>
        <v>14758.69</v>
      </c>
      <c r="H116" s="90">
        <f t="shared" si="45"/>
        <v>15119.607</v>
      </c>
      <c r="I116" s="90">
        <f t="shared" si="45"/>
        <v>17419.589999999997</v>
      </c>
      <c r="J116" s="90">
        <f>J122+J128+J134+J140+J146+J158</f>
        <v>16845.09</v>
      </c>
      <c r="K116" s="90">
        <f t="shared" si="45"/>
        <v>13100</v>
      </c>
    </row>
    <row r="117" spans="1:88" ht="63.75" customHeight="1" x14ac:dyDescent="0.3">
      <c r="A117" s="145"/>
      <c r="B117" s="145"/>
      <c r="C117" s="145"/>
      <c r="D117" s="88" t="s">
        <v>40</v>
      </c>
      <c r="E117" s="85">
        <f t="shared" si="44"/>
        <v>8507.655999999999</v>
      </c>
      <c r="F117" s="89">
        <f>F123+F159</f>
        <v>700.34</v>
      </c>
      <c r="G117" s="89">
        <f t="shared" si="45"/>
        <v>1110.1400000000001</v>
      </c>
      <c r="H117" s="89">
        <f t="shared" si="45"/>
        <v>2995.4300000000003</v>
      </c>
      <c r="I117" s="89">
        <f t="shared" si="45"/>
        <v>1.1000000000000001</v>
      </c>
      <c r="J117" s="89">
        <f>J123+J129+J135+J141+J147+J159</f>
        <v>1600.646</v>
      </c>
      <c r="K117" s="89">
        <f t="shared" si="45"/>
        <v>2100</v>
      </c>
    </row>
    <row r="118" spans="1:88" ht="62.4" x14ac:dyDescent="0.3">
      <c r="A118" s="145"/>
      <c r="B118" s="145"/>
      <c r="C118" s="145"/>
      <c r="D118" s="88" t="s">
        <v>41</v>
      </c>
      <c r="E118" s="85">
        <f t="shared" si="44"/>
        <v>562.84699999999998</v>
      </c>
      <c r="F118" s="89">
        <f>F124+F160</f>
        <v>6.49</v>
      </c>
      <c r="G118" s="89">
        <f t="shared" si="45"/>
        <v>245</v>
      </c>
      <c r="H118" s="89">
        <f t="shared" si="45"/>
        <v>103.98699999999999</v>
      </c>
      <c r="I118" s="89">
        <f t="shared" si="45"/>
        <v>107.2</v>
      </c>
      <c r="J118" s="89">
        <f>J124+J130+J136+J142+J148+J160</f>
        <v>93.67</v>
      </c>
      <c r="K118" s="89">
        <f t="shared" si="45"/>
        <v>6.5</v>
      </c>
    </row>
    <row r="119" spans="1:88" ht="64.5" customHeight="1" x14ac:dyDescent="0.3">
      <c r="A119" s="145"/>
      <c r="B119" s="145"/>
      <c r="C119" s="145"/>
      <c r="D119" s="88" t="s">
        <v>42</v>
      </c>
      <c r="E119" s="85">
        <f t="shared" si="44"/>
        <v>0</v>
      </c>
      <c r="F119" s="89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</row>
    <row r="120" spans="1:88" ht="27.75" customHeight="1" x14ac:dyDescent="0.3">
      <c r="A120" s="145"/>
      <c r="B120" s="145"/>
      <c r="C120" s="145"/>
      <c r="D120" s="88" t="s">
        <v>43</v>
      </c>
      <c r="E120" s="85">
        <f t="shared" si="44"/>
        <v>0</v>
      </c>
      <c r="F120" s="89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</row>
    <row r="121" spans="1:88" ht="27.75" customHeight="1" x14ac:dyDescent="0.3">
      <c r="A121" s="137" t="s">
        <v>124</v>
      </c>
      <c r="B121" s="137" t="s">
        <v>138</v>
      </c>
      <c r="C121" s="137" t="s">
        <v>135</v>
      </c>
      <c r="D121" s="15" t="s">
        <v>44</v>
      </c>
      <c r="E121" s="28">
        <f>F121+G121+H121+I121+J121+K121</f>
        <v>79900.167000000001</v>
      </c>
      <c r="F121" s="30">
        <f>F122+F123+F124+F125+F126</f>
        <v>1090.95</v>
      </c>
      <c r="G121" s="30">
        <f t="shared" ref="G121:K121" si="46">G122+G123+G124+G125+G126</f>
        <v>14523.76</v>
      </c>
      <c r="H121" s="30">
        <f t="shared" si="46"/>
        <v>15044.097</v>
      </c>
      <c r="I121" s="30">
        <f t="shared" si="46"/>
        <v>17239.349999999999</v>
      </c>
      <c r="J121" s="52">
        <f>J122+J123+J124+J125+J126</f>
        <v>16795.509999999998</v>
      </c>
      <c r="K121" s="30">
        <f t="shared" si="46"/>
        <v>15206.5</v>
      </c>
    </row>
    <row r="122" spans="1:88" ht="27.75" customHeight="1" x14ac:dyDescent="0.3">
      <c r="A122" s="137"/>
      <c r="B122" s="137"/>
      <c r="C122" s="137"/>
      <c r="D122" s="17" t="s">
        <v>39</v>
      </c>
      <c r="E122" s="28">
        <f t="shared" ref="E122:E126" si="47">F122+G122+H122+I122+J122+K122</f>
        <v>76891.837</v>
      </c>
      <c r="F122" s="29">
        <v>384.12</v>
      </c>
      <c r="G122" s="49">
        <v>14328.76</v>
      </c>
      <c r="H122" s="29">
        <v>15044.097</v>
      </c>
      <c r="I122" s="49">
        <v>17239.349999999999</v>
      </c>
      <c r="J122" s="61">
        <v>16795.509999999998</v>
      </c>
      <c r="K122" s="29">
        <v>13100</v>
      </c>
    </row>
    <row r="123" spans="1:88" ht="27.75" customHeight="1" x14ac:dyDescent="0.3">
      <c r="A123" s="137"/>
      <c r="B123" s="137"/>
      <c r="C123" s="137"/>
      <c r="D123" s="17" t="s">
        <v>40</v>
      </c>
      <c r="E123" s="28">
        <f t="shared" si="47"/>
        <v>2800.34</v>
      </c>
      <c r="F123" s="29">
        <v>700.34</v>
      </c>
      <c r="G123" s="29">
        <v>0</v>
      </c>
      <c r="H123" s="29">
        <v>0</v>
      </c>
      <c r="I123" s="29">
        <v>0</v>
      </c>
      <c r="J123" s="29">
        <v>0</v>
      </c>
      <c r="K123" s="29">
        <v>2100</v>
      </c>
    </row>
    <row r="124" spans="1:88" ht="27.75" customHeight="1" x14ac:dyDescent="0.3">
      <c r="A124" s="137"/>
      <c r="B124" s="137"/>
      <c r="C124" s="137"/>
      <c r="D124" s="17" t="s">
        <v>41</v>
      </c>
      <c r="E124" s="28">
        <f t="shared" si="47"/>
        <v>207.99</v>
      </c>
      <c r="F124" s="29">
        <v>6.49</v>
      </c>
      <c r="G124" s="29">
        <v>195</v>
      </c>
      <c r="H124" s="29">
        <v>0</v>
      </c>
      <c r="I124" s="29">
        <v>0</v>
      </c>
      <c r="J124" s="29">
        <v>0</v>
      </c>
      <c r="K124" s="29">
        <v>6.5</v>
      </c>
    </row>
    <row r="125" spans="1:88" ht="27.75" customHeight="1" x14ac:dyDescent="0.3">
      <c r="A125" s="137"/>
      <c r="B125" s="137"/>
      <c r="C125" s="137"/>
      <c r="D125" s="17" t="s">
        <v>42</v>
      </c>
      <c r="E125" s="28">
        <f t="shared" si="47"/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</row>
    <row r="126" spans="1:88" ht="27.75" customHeight="1" x14ac:dyDescent="0.3">
      <c r="A126" s="137"/>
      <c r="B126" s="137"/>
      <c r="C126" s="137"/>
      <c r="D126" s="17" t="s">
        <v>43</v>
      </c>
      <c r="E126" s="28">
        <f t="shared" si="47"/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</row>
    <row r="127" spans="1:88" ht="27.75" customHeight="1" x14ac:dyDescent="0.3">
      <c r="A127" s="137" t="s">
        <v>125</v>
      </c>
      <c r="B127" s="137" t="s">
        <v>139</v>
      </c>
      <c r="C127" s="137" t="s">
        <v>135</v>
      </c>
      <c r="D127" s="15" t="s">
        <v>44</v>
      </c>
      <c r="E127" s="28">
        <f>F127+G127+H127+I127+J127+K127</f>
        <v>10582.29</v>
      </c>
      <c r="F127" s="30">
        <f>F128+F129+F130+F131+F132</f>
        <v>10000</v>
      </c>
      <c r="G127" s="30">
        <f t="shared" ref="G127:K127" si="48">G128+G129+G130+G131+G132</f>
        <v>419.26</v>
      </c>
      <c r="H127" s="30">
        <f t="shared" si="48"/>
        <v>0</v>
      </c>
      <c r="I127" s="30">
        <f t="shared" si="48"/>
        <v>163.03</v>
      </c>
      <c r="J127" s="30">
        <f t="shared" si="48"/>
        <v>0</v>
      </c>
      <c r="K127" s="30">
        <f t="shared" si="48"/>
        <v>0</v>
      </c>
    </row>
    <row r="128" spans="1:88" ht="27.75" customHeight="1" x14ac:dyDescent="0.3">
      <c r="A128" s="137"/>
      <c r="B128" s="137"/>
      <c r="C128" s="137"/>
      <c r="D128" s="17" t="s">
        <v>39</v>
      </c>
      <c r="E128" s="28">
        <f t="shared" ref="E128:E132" si="49">F128+G128+H128+I128+J128+K128</f>
        <v>582.29</v>
      </c>
      <c r="F128" s="29">
        <v>0</v>
      </c>
      <c r="G128" s="49">
        <v>419.26</v>
      </c>
      <c r="H128" s="29">
        <v>0</v>
      </c>
      <c r="I128" s="49">
        <v>163.03</v>
      </c>
      <c r="J128" s="29">
        <v>0</v>
      </c>
      <c r="K128" s="29">
        <v>0</v>
      </c>
    </row>
    <row r="129" spans="1:11" ht="27.75" customHeight="1" x14ac:dyDescent="0.3">
      <c r="A129" s="137"/>
      <c r="B129" s="137"/>
      <c r="C129" s="137"/>
      <c r="D129" s="17" t="s">
        <v>40</v>
      </c>
      <c r="E129" s="28">
        <f t="shared" si="49"/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</row>
    <row r="130" spans="1:11" ht="27.75" customHeight="1" x14ac:dyDescent="0.3">
      <c r="A130" s="137"/>
      <c r="B130" s="137"/>
      <c r="C130" s="137"/>
      <c r="D130" s="17" t="s">
        <v>41</v>
      </c>
      <c r="E130" s="28">
        <f t="shared" si="49"/>
        <v>10000</v>
      </c>
      <c r="F130" s="29">
        <v>10000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</row>
    <row r="131" spans="1:11" ht="27.75" customHeight="1" x14ac:dyDescent="0.3">
      <c r="A131" s="137"/>
      <c r="B131" s="137"/>
      <c r="C131" s="137"/>
      <c r="D131" s="17" t="s">
        <v>42</v>
      </c>
      <c r="E131" s="28">
        <f t="shared" si="49"/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</row>
    <row r="132" spans="1:11" ht="27.75" customHeight="1" x14ac:dyDescent="0.3">
      <c r="A132" s="137"/>
      <c r="B132" s="137"/>
      <c r="C132" s="137"/>
      <c r="D132" s="17" t="s">
        <v>43</v>
      </c>
      <c r="E132" s="28">
        <f t="shared" si="49"/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</row>
    <row r="133" spans="1:11" ht="27.75" customHeight="1" x14ac:dyDescent="0.3">
      <c r="A133" s="137" t="s">
        <v>148</v>
      </c>
      <c r="B133" s="137" t="s">
        <v>121</v>
      </c>
      <c r="C133" s="137" t="s">
        <v>135</v>
      </c>
      <c r="D133" s="15" t="s">
        <v>44</v>
      </c>
      <c r="E133" s="28">
        <f>F133+G133+H133+I133+J133+K133</f>
        <v>267.68700000000001</v>
      </c>
      <c r="F133" s="30">
        <f t="shared" ref="F133:K133" si="50">F134+F135+F136+F137+F138</f>
        <v>0</v>
      </c>
      <c r="G133" s="30">
        <f t="shared" si="50"/>
        <v>50</v>
      </c>
      <c r="H133" s="30">
        <f t="shared" si="50"/>
        <v>107.17699999999999</v>
      </c>
      <c r="I133" s="30">
        <f t="shared" si="50"/>
        <v>110.51</v>
      </c>
      <c r="J133" s="52">
        <f t="shared" si="50"/>
        <v>0</v>
      </c>
      <c r="K133" s="30">
        <f t="shared" si="50"/>
        <v>0</v>
      </c>
    </row>
    <row r="134" spans="1:11" ht="27.75" customHeight="1" x14ac:dyDescent="0.3">
      <c r="A134" s="137"/>
      <c r="B134" s="137"/>
      <c r="C134" s="137"/>
      <c r="D134" s="17" t="s">
        <v>39</v>
      </c>
      <c r="E134" s="28">
        <f t="shared" ref="E134:E138" si="51">F134+G134+H134+I134+J134+K134</f>
        <v>4.3499999999999996</v>
      </c>
      <c r="F134" s="29">
        <v>0</v>
      </c>
      <c r="G134" s="49">
        <v>0</v>
      </c>
      <c r="H134" s="29">
        <v>2.14</v>
      </c>
      <c r="I134" s="49">
        <v>2.21</v>
      </c>
      <c r="J134" s="49">
        <v>0</v>
      </c>
      <c r="K134" s="29">
        <v>0</v>
      </c>
    </row>
    <row r="135" spans="1:11" ht="27.75" customHeight="1" x14ac:dyDescent="0.3">
      <c r="A135" s="137"/>
      <c r="B135" s="137"/>
      <c r="C135" s="137"/>
      <c r="D135" s="17" t="s">
        <v>40</v>
      </c>
      <c r="E135" s="28">
        <f t="shared" si="51"/>
        <v>2.1500000000000004</v>
      </c>
      <c r="F135" s="29">
        <v>0</v>
      </c>
      <c r="G135" s="29">
        <v>0</v>
      </c>
      <c r="H135" s="29">
        <v>1.05</v>
      </c>
      <c r="I135" s="29">
        <v>1.1000000000000001</v>
      </c>
      <c r="J135" s="49">
        <v>0</v>
      </c>
      <c r="K135" s="29">
        <v>0</v>
      </c>
    </row>
    <row r="136" spans="1:11" ht="27.75" customHeight="1" x14ac:dyDescent="0.3">
      <c r="A136" s="137"/>
      <c r="B136" s="137"/>
      <c r="C136" s="137"/>
      <c r="D136" s="17" t="s">
        <v>41</v>
      </c>
      <c r="E136" s="28">
        <f t="shared" si="51"/>
        <v>261.18700000000001</v>
      </c>
      <c r="F136" s="29">
        <v>0</v>
      </c>
      <c r="G136" s="29">
        <v>50</v>
      </c>
      <c r="H136" s="29">
        <v>103.98699999999999</v>
      </c>
      <c r="I136" s="29">
        <v>107.2</v>
      </c>
      <c r="J136" s="49">
        <v>0</v>
      </c>
      <c r="K136" s="29">
        <v>0</v>
      </c>
    </row>
    <row r="137" spans="1:11" ht="27.75" customHeight="1" x14ac:dyDescent="0.3">
      <c r="A137" s="137"/>
      <c r="B137" s="137"/>
      <c r="C137" s="137"/>
      <c r="D137" s="17" t="s">
        <v>42</v>
      </c>
      <c r="E137" s="28">
        <f t="shared" si="51"/>
        <v>0</v>
      </c>
      <c r="F137" s="29">
        <v>0</v>
      </c>
      <c r="G137" s="29">
        <v>0</v>
      </c>
      <c r="H137" s="29">
        <v>0</v>
      </c>
      <c r="I137" s="29">
        <v>0</v>
      </c>
      <c r="J137" s="49">
        <v>0</v>
      </c>
      <c r="K137" s="29">
        <v>0</v>
      </c>
    </row>
    <row r="138" spans="1:11" ht="27.75" customHeight="1" x14ac:dyDescent="0.3">
      <c r="A138" s="137"/>
      <c r="B138" s="137"/>
      <c r="C138" s="137"/>
      <c r="D138" s="17" t="s">
        <v>43</v>
      </c>
      <c r="E138" s="28">
        <f t="shared" si="51"/>
        <v>0</v>
      </c>
      <c r="F138" s="29">
        <v>0</v>
      </c>
      <c r="G138" s="29">
        <v>0</v>
      </c>
      <c r="H138" s="29">
        <v>0</v>
      </c>
      <c r="I138" s="29">
        <v>0</v>
      </c>
      <c r="J138" s="49">
        <v>0</v>
      </c>
      <c r="K138" s="29">
        <v>0</v>
      </c>
    </row>
    <row r="139" spans="1:11" ht="27.75" customHeight="1" x14ac:dyDescent="0.3">
      <c r="A139" s="137" t="s">
        <v>147</v>
      </c>
      <c r="B139" s="137" t="s">
        <v>145</v>
      </c>
      <c r="C139" s="137" t="s">
        <v>135</v>
      </c>
      <c r="D139" s="15" t="s">
        <v>44</v>
      </c>
      <c r="E139" s="54">
        <f>E140+E141+E142+E143+E144</f>
        <v>96.546000000000006</v>
      </c>
      <c r="F139" s="30">
        <f t="shared" ref="F139:K139" si="52">F140+F141+F142+F143+F144</f>
        <v>0</v>
      </c>
      <c r="G139" s="30">
        <f t="shared" si="52"/>
        <v>0</v>
      </c>
      <c r="H139" s="30">
        <f t="shared" si="52"/>
        <v>0</v>
      </c>
      <c r="I139" s="30">
        <f t="shared" si="52"/>
        <v>0</v>
      </c>
      <c r="J139" s="52">
        <f t="shared" si="52"/>
        <v>96.546000000000006</v>
      </c>
      <c r="K139" s="30">
        <f t="shared" si="52"/>
        <v>0</v>
      </c>
    </row>
    <row r="140" spans="1:11" ht="27.75" customHeight="1" x14ac:dyDescent="0.3">
      <c r="A140" s="137"/>
      <c r="B140" s="137"/>
      <c r="C140" s="137"/>
      <c r="D140" s="17" t="s">
        <v>39</v>
      </c>
      <c r="E140" s="54">
        <f t="shared" ref="E140:E145" si="53">F140+G140+H140+I140+J140+K140</f>
        <v>1.93</v>
      </c>
      <c r="F140" s="29">
        <v>0</v>
      </c>
      <c r="G140" s="49">
        <v>0</v>
      </c>
      <c r="H140" s="29">
        <v>0</v>
      </c>
      <c r="I140" s="49">
        <v>0</v>
      </c>
      <c r="J140" s="56">
        <v>1.93</v>
      </c>
      <c r="K140" s="29">
        <v>0</v>
      </c>
    </row>
    <row r="141" spans="1:11" ht="27.75" customHeight="1" x14ac:dyDescent="0.3">
      <c r="A141" s="137"/>
      <c r="B141" s="137"/>
      <c r="C141" s="137"/>
      <c r="D141" s="17" t="s">
        <v>40</v>
      </c>
      <c r="E141" s="54">
        <f t="shared" si="53"/>
        <v>0.94599999999999995</v>
      </c>
      <c r="F141" s="29">
        <v>0</v>
      </c>
      <c r="G141" s="29">
        <v>0</v>
      </c>
      <c r="H141" s="29">
        <v>0</v>
      </c>
      <c r="I141" s="29">
        <v>0</v>
      </c>
      <c r="J141" s="56">
        <v>0.94599999999999995</v>
      </c>
      <c r="K141" s="29">
        <v>0</v>
      </c>
    </row>
    <row r="142" spans="1:11" ht="27.75" customHeight="1" x14ac:dyDescent="0.3">
      <c r="A142" s="137"/>
      <c r="B142" s="137"/>
      <c r="C142" s="137"/>
      <c r="D142" s="17" t="s">
        <v>41</v>
      </c>
      <c r="E142" s="54">
        <f t="shared" si="53"/>
        <v>93.67</v>
      </c>
      <c r="F142" s="29">
        <v>0</v>
      </c>
      <c r="G142" s="29">
        <v>0</v>
      </c>
      <c r="H142" s="29">
        <v>0</v>
      </c>
      <c r="I142" s="29">
        <v>0</v>
      </c>
      <c r="J142" s="56">
        <v>93.67</v>
      </c>
      <c r="K142" s="29">
        <v>0</v>
      </c>
    </row>
    <row r="143" spans="1:11" ht="27.75" customHeight="1" x14ac:dyDescent="0.3">
      <c r="A143" s="137"/>
      <c r="B143" s="137"/>
      <c r="C143" s="137"/>
      <c r="D143" s="17" t="s">
        <v>42</v>
      </c>
      <c r="E143" s="28">
        <f t="shared" si="53"/>
        <v>0</v>
      </c>
      <c r="F143" s="29">
        <v>0</v>
      </c>
      <c r="G143" s="29">
        <v>0</v>
      </c>
      <c r="H143" s="29">
        <v>0</v>
      </c>
      <c r="I143" s="29">
        <v>0</v>
      </c>
      <c r="J143" s="49">
        <v>0</v>
      </c>
      <c r="K143" s="29">
        <v>0</v>
      </c>
    </row>
    <row r="144" spans="1:11" ht="27.75" customHeight="1" x14ac:dyDescent="0.3">
      <c r="A144" s="137"/>
      <c r="B144" s="137"/>
      <c r="C144" s="137"/>
      <c r="D144" s="17" t="s">
        <v>43</v>
      </c>
      <c r="E144" s="28">
        <f t="shared" si="53"/>
        <v>0</v>
      </c>
      <c r="F144" s="29">
        <v>0</v>
      </c>
      <c r="G144" s="29">
        <v>0</v>
      </c>
      <c r="H144" s="29">
        <v>0</v>
      </c>
      <c r="I144" s="29">
        <v>0</v>
      </c>
      <c r="J144" s="49">
        <v>0</v>
      </c>
      <c r="K144" s="29">
        <v>0</v>
      </c>
    </row>
    <row r="145" spans="1:11" ht="27.75" customHeight="1" x14ac:dyDescent="0.3">
      <c r="A145" s="138" t="s">
        <v>141</v>
      </c>
      <c r="B145" s="138" t="s">
        <v>140</v>
      </c>
      <c r="C145" s="138" t="s">
        <v>135</v>
      </c>
      <c r="D145" s="15" t="s">
        <v>44</v>
      </c>
      <c r="E145" s="28">
        <f t="shared" si="53"/>
        <v>92.91</v>
      </c>
      <c r="F145" s="30">
        <f>F146+F147+F148+F149+F150</f>
        <v>0</v>
      </c>
      <c r="G145" s="30">
        <f t="shared" ref="G145:K145" si="54">G146+G147+G148+G149+G150</f>
        <v>50.65</v>
      </c>
      <c r="H145" s="30">
        <f t="shared" si="54"/>
        <v>12.26</v>
      </c>
      <c r="I145" s="30">
        <f t="shared" si="54"/>
        <v>15</v>
      </c>
      <c r="J145" s="48">
        <f>J146+J147+J148+J149+J150</f>
        <v>15</v>
      </c>
      <c r="K145" s="30">
        <f t="shared" si="54"/>
        <v>0</v>
      </c>
    </row>
    <row r="146" spans="1:11" ht="27.75" customHeight="1" x14ac:dyDescent="0.3">
      <c r="A146" s="141"/>
      <c r="B146" s="141"/>
      <c r="C146" s="141"/>
      <c r="D146" s="17" t="s">
        <v>39</v>
      </c>
      <c r="E146" s="28">
        <f t="shared" ref="E146:E150" si="55">F146+G146+H146+I146+J146+K146</f>
        <v>42.26</v>
      </c>
      <c r="F146" s="29">
        <v>0</v>
      </c>
      <c r="G146" s="49">
        <v>0</v>
      </c>
      <c r="H146" s="29">
        <v>12.26</v>
      </c>
      <c r="I146" s="29">
        <v>15</v>
      </c>
      <c r="J146" s="47">
        <v>15</v>
      </c>
      <c r="K146" s="29">
        <v>0</v>
      </c>
    </row>
    <row r="147" spans="1:11" ht="27.75" customHeight="1" x14ac:dyDescent="0.3">
      <c r="A147" s="141"/>
      <c r="B147" s="141"/>
      <c r="C147" s="141"/>
      <c r="D147" s="17" t="s">
        <v>40</v>
      </c>
      <c r="E147" s="28">
        <f t="shared" si="55"/>
        <v>50.65</v>
      </c>
      <c r="F147" s="29">
        <v>0</v>
      </c>
      <c r="G147" s="49">
        <v>50.65</v>
      </c>
      <c r="H147" s="29">
        <v>0</v>
      </c>
      <c r="I147" s="29">
        <v>0</v>
      </c>
      <c r="J147" s="29">
        <v>0</v>
      </c>
      <c r="K147" s="29">
        <v>0</v>
      </c>
    </row>
    <row r="148" spans="1:11" ht="27.75" customHeight="1" x14ac:dyDescent="0.3">
      <c r="A148" s="141"/>
      <c r="B148" s="141"/>
      <c r="C148" s="141"/>
      <c r="D148" s="17" t="s">
        <v>41</v>
      </c>
      <c r="E148" s="28">
        <f t="shared" si="55"/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</row>
    <row r="149" spans="1:11" ht="27.75" customHeight="1" x14ac:dyDescent="0.3">
      <c r="A149" s="141"/>
      <c r="B149" s="141"/>
      <c r="C149" s="141"/>
      <c r="D149" s="17" t="s">
        <v>42</v>
      </c>
      <c r="E149" s="28">
        <f t="shared" si="55"/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</row>
    <row r="150" spans="1:11" ht="27.75" customHeight="1" x14ac:dyDescent="0.3">
      <c r="A150" s="142"/>
      <c r="B150" s="142"/>
      <c r="C150" s="142"/>
      <c r="D150" s="17" t="s">
        <v>43</v>
      </c>
      <c r="E150" s="28">
        <f t="shared" si="55"/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</row>
    <row r="151" spans="1:11" ht="27.75" customHeight="1" x14ac:dyDescent="0.3">
      <c r="A151" s="138"/>
      <c r="B151" s="138" t="s">
        <v>146</v>
      </c>
      <c r="C151" s="138"/>
      <c r="D151" s="15" t="s">
        <v>44</v>
      </c>
      <c r="E151" s="28">
        <v>0</v>
      </c>
      <c r="F151" s="29">
        <v>0</v>
      </c>
      <c r="G151" s="29">
        <v>0</v>
      </c>
      <c r="H151" s="29">
        <v>0</v>
      </c>
      <c r="I151" s="29">
        <v>0</v>
      </c>
      <c r="J151" s="47">
        <v>0</v>
      </c>
      <c r="K151" s="47">
        <v>0</v>
      </c>
    </row>
    <row r="152" spans="1:11" ht="27.75" customHeight="1" x14ac:dyDescent="0.3">
      <c r="A152" s="139"/>
      <c r="B152" s="139"/>
      <c r="C152" s="139"/>
      <c r="D152" s="17" t="s">
        <v>39</v>
      </c>
      <c r="E152" s="28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</row>
    <row r="153" spans="1:11" ht="27.75" customHeight="1" x14ac:dyDescent="0.3">
      <c r="A153" s="139"/>
      <c r="B153" s="139"/>
      <c r="C153" s="139"/>
      <c r="D153" s="17" t="s">
        <v>40</v>
      </c>
      <c r="E153" s="28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</row>
    <row r="154" spans="1:11" ht="27.75" customHeight="1" x14ac:dyDescent="0.3">
      <c r="A154" s="139"/>
      <c r="B154" s="139"/>
      <c r="C154" s="139"/>
      <c r="D154" s="17" t="s">
        <v>41</v>
      </c>
      <c r="E154" s="28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</row>
    <row r="155" spans="1:11" ht="27.75" customHeight="1" x14ac:dyDescent="0.3">
      <c r="A155" s="139"/>
      <c r="B155" s="139"/>
      <c r="C155" s="139"/>
      <c r="D155" s="17" t="s">
        <v>42</v>
      </c>
      <c r="E155" s="28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</row>
    <row r="156" spans="1:11" ht="27.75" customHeight="1" x14ac:dyDescent="0.3">
      <c r="A156" s="140"/>
      <c r="B156" s="140"/>
      <c r="C156" s="140"/>
      <c r="D156" s="17" t="s">
        <v>43</v>
      </c>
      <c r="E156" s="28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</row>
    <row r="157" spans="1:11" ht="27.75" customHeight="1" x14ac:dyDescent="0.3">
      <c r="A157" s="137" t="s">
        <v>131</v>
      </c>
      <c r="B157" s="137" t="s">
        <v>123</v>
      </c>
      <c r="C157" s="137" t="s">
        <v>135</v>
      </c>
      <c r="D157" s="15" t="s">
        <v>44</v>
      </c>
      <c r="E157" s="28">
        <f>F157+G157+H157+I157+J157+K157</f>
        <v>5758.0000000000009</v>
      </c>
      <c r="F157" s="30">
        <f>F158+F159+F160+F161+F162</f>
        <v>0</v>
      </c>
      <c r="G157" s="30">
        <f t="shared" ref="G157:K157" si="56">G158+G159+G160+G161+G162</f>
        <v>1070.1600000000001</v>
      </c>
      <c r="H157" s="52">
        <f t="shared" si="56"/>
        <v>3055.4900000000002</v>
      </c>
      <c r="I157" s="30">
        <f t="shared" si="56"/>
        <v>0</v>
      </c>
      <c r="J157" s="30">
        <f t="shared" si="56"/>
        <v>1632.3500000000001</v>
      </c>
      <c r="K157" s="30">
        <f t="shared" si="56"/>
        <v>0</v>
      </c>
    </row>
    <row r="158" spans="1:11" ht="27.75" customHeight="1" x14ac:dyDescent="0.3">
      <c r="A158" s="137"/>
      <c r="B158" s="137"/>
      <c r="C158" s="137"/>
      <c r="D158" s="17" t="s">
        <v>39</v>
      </c>
      <c r="E158" s="28">
        <f t="shared" ref="E158:E162" si="57">F158+G158+H158+I158+J158+K158</f>
        <v>104.43</v>
      </c>
      <c r="F158" s="29">
        <v>0</v>
      </c>
      <c r="G158" s="49">
        <v>10.67</v>
      </c>
      <c r="H158" s="49">
        <v>61.11</v>
      </c>
      <c r="I158" s="29">
        <v>0</v>
      </c>
      <c r="J158" s="61">
        <v>32.65</v>
      </c>
      <c r="K158" s="29">
        <v>0</v>
      </c>
    </row>
    <row r="159" spans="1:11" ht="27.75" customHeight="1" x14ac:dyDescent="0.3">
      <c r="A159" s="137"/>
      <c r="B159" s="137"/>
      <c r="C159" s="137"/>
      <c r="D159" s="17" t="s">
        <v>40</v>
      </c>
      <c r="E159" s="28">
        <f t="shared" si="57"/>
        <v>5653.57</v>
      </c>
      <c r="F159" s="29">
        <v>0</v>
      </c>
      <c r="G159" s="29">
        <v>1059.49</v>
      </c>
      <c r="H159" s="49">
        <v>2994.38</v>
      </c>
      <c r="I159" s="29">
        <v>0</v>
      </c>
      <c r="J159" s="61">
        <v>1599.7</v>
      </c>
      <c r="K159" s="29">
        <v>0</v>
      </c>
    </row>
    <row r="160" spans="1:11" ht="27.75" customHeight="1" x14ac:dyDescent="0.3">
      <c r="A160" s="137"/>
      <c r="B160" s="137"/>
      <c r="C160" s="137"/>
      <c r="D160" s="17" t="s">
        <v>41</v>
      </c>
      <c r="E160" s="28">
        <f t="shared" si="57"/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</row>
    <row r="161" spans="1:65" ht="27.75" customHeight="1" x14ac:dyDescent="0.3">
      <c r="A161" s="137"/>
      <c r="B161" s="137"/>
      <c r="C161" s="137"/>
      <c r="D161" s="17" t="s">
        <v>42</v>
      </c>
      <c r="E161" s="28">
        <f t="shared" si="57"/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</row>
    <row r="162" spans="1:65" ht="27.75" customHeight="1" x14ac:dyDescent="0.3">
      <c r="A162" s="137"/>
      <c r="B162" s="137"/>
      <c r="C162" s="137"/>
      <c r="D162" s="17" t="s">
        <v>43</v>
      </c>
      <c r="E162" s="28">
        <f t="shared" si="57"/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</row>
    <row r="163" spans="1:65" s="33" customFormat="1" ht="20.399999999999999" customHeight="1" x14ac:dyDescent="0.3">
      <c r="A163" s="144" t="s">
        <v>128</v>
      </c>
      <c r="B163" s="144" t="s">
        <v>109</v>
      </c>
      <c r="C163" s="144" t="s">
        <v>133</v>
      </c>
      <c r="D163" s="77" t="s">
        <v>44</v>
      </c>
      <c r="E163" s="78">
        <f>F163+G163+H163+I163+J163+K163</f>
        <v>6012.3600000000006</v>
      </c>
      <c r="F163" s="79">
        <f>F164+F165+F166+F167+F168</f>
        <v>1219.0800000000002</v>
      </c>
      <c r="G163" s="80">
        <f t="shared" ref="G163:K163" si="58">G164+G165+G166+G167+G168</f>
        <v>815.17</v>
      </c>
      <c r="H163" s="80">
        <f t="shared" si="58"/>
        <v>1107.1000000000001</v>
      </c>
      <c r="I163" s="80">
        <f t="shared" si="58"/>
        <v>950.7</v>
      </c>
      <c r="J163" s="80">
        <f t="shared" si="58"/>
        <v>910.31</v>
      </c>
      <c r="K163" s="80">
        <f t="shared" si="58"/>
        <v>1010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</row>
    <row r="164" spans="1:65" s="33" customFormat="1" ht="54" customHeight="1" x14ac:dyDescent="0.3">
      <c r="A164" s="144"/>
      <c r="B164" s="144"/>
      <c r="C164" s="144"/>
      <c r="D164" s="81" t="s">
        <v>39</v>
      </c>
      <c r="E164" s="78">
        <f t="shared" ref="E164:E168" si="59">F164+G164+H164+I164+J164+K164</f>
        <v>5468.52</v>
      </c>
      <c r="F164" s="82">
        <f>F170+F176+F182</f>
        <v>986.92000000000007</v>
      </c>
      <c r="G164" s="82">
        <f t="shared" ref="G164:K164" si="60">G170+G176</f>
        <v>789.51</v>
      </c>
      <c r="H164" s="82">
        <f t="shared" si="60"/>
        <v>1021.08</v>
      </c>
      <c r="I164" s="82">
        <f t="shared" si="60"/>
        <v>950.7</v>
      </c>
      <c r="J164" s="83">
        <f t="shared" si="60"/>
        <v>910.31</v>
      </c>
      <c r="K164" s="82">
        <f t="shared" si="60"/>
        <v>810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</row>
    <row r="165" spans="1:65" s="33" customFormat="1" ht="64.5" customHeight="1" x14ac:dyDescent="0.3">
      <c r="A165" s="144"/>
      <c r="B165" s="144"/>
      <c r="C165" s="144"/>
      <c r="D165" s="81" t="s">
        <v>40</v>
      </c>
      <c r="E165" s="78">
        <f t="shared" si="59"/>
        <v>543.83999999999992</v>
      </c>
      <c r="F165" s="82">
        <f>F171+F177+F183</f>
        <v>232.16</v>
      </c>
      <c r="G165" s="82">
        <f t="shared" ref="G165:K165" si="61">G171+G177</f>
        <v>25.66</v>
      </c>
      <c r="H165" s="82">
        <f t="shared" si="61"/>
        <v>86.02</v>
      </c>
      <c r="I165" s="82">
        <f t="shared" si="61"/>
        <v>0</v>
      </c>
      <c r="J165" s="82">
        <f t="shared" si="61"/>
        <v>0</v>
      </c>
      <c r="K165" s="82">
        <f t="shared" si="61"/>
        <v>200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</row>
    <row r="166" spans="1:65" s="33" customFormat="1" ht="61.5" customHeight="1" x14ac:dyDescent="0.3">
      <c r="A166" s="144"/>
      <c r="B166" s="144"/>
      <c r="C166" s="144"/>
      <c r="D166" s="81" t="s">
        <v>41</v>
      </c>
      <c r="E166" s="78">
        <f t="shared" si="59"/>
        <v>0</v>
      </c>
      <c r="F166" s="82">
        <f t="shared" ref="F166:K166" si="62">F172+F178</f>
        <v>0</v>
      </c>
      <c r="G166" s="82">
        <f t="shared" si="62"/>
        <v>0</v>
      </c>
      <c r="H166" s="82">
        <f t="shared" si="62"/>
        <v>0</v>
      </c>
      <c r="I166" s="82">
        <f t="shared" si="62"/>
        <v>0</v>
      </c>
      <c r="J166" s="82">
        <f t="shared" si="62"/>
        <v>0</v>
      </c>
      <c r="K166" s="82">
        <f t="shared" si="62"/>
        <v>0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</row>
    <row r="167" spans="1:65" s="33" customFormat="1" ht="69.75" customHeight="1" x14ac:dyDescent="0.3">
      <c r="A167" s="144"/>
      <c r="B167" s="144"/>
      <c r="C167" s="144"/>
      <c r="D167" s="81" t="s">
        <v>42</v>
      </c>
      <c r="E167" s="78">
        <f t="shared" si="59"/>
        <v>0</v>
      </c>
      <c r="F167" s="82">
        <f t="shared" ref="F167:K167" si="63">F173+F179</f>
        <v>0</v>
      </c>
      <c r="G167" s="82">
        <f t="shared" si="63"/>
        <v>0</v>
      </c>
      <c r="H167" s="82">
        <f t="shared" si="63"/>
        <v>0</v>
      </c>
      <c r="I167" s="82">
        <f t="shared" si="63"/>
        <v>0</v>
      </c>
      <c r="J167" s="82">
        <f t="shared" si="63"/>
        <v>0</v>
      </c>
      <c r="K167" s="82">
        <f t="shared" si="63"/>
        <v>0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</row>
    <row r="168" spans="1:65" s="33" customFormat="1" ht="40.5" customHeight="1" x14ac:dyDescent="0.3">
      <c r="A168" s="144"/>
      <c r="B168" s="144"/>
      <c r="C168" s="144"/>
      <c r="D168" s="81" t="s">
        <v>43</v>
      </c>
      <c r="E168" s="78">
        <f t="shared" si="59"/>
        <v>0</v>
      </c>
      <c r="F168" s="82">
        <f t="shared" ref="F168:K168" si="64">F174+F180</f>
        <v>0</v>
      </c>
      <c r="G168" s="82">
        <f t="shared" si="64"/>
        <v>0</v>
      </c>
      <c r="H168" s="82">
        <f t="shared" si="64"/>
        <v>0</v>
      </c>
      <c r="I168" s="82">
        <f t="shared" si="64"/>
        <v>0</v>
      </c>
      <c r="J168" s="82">
        <f t="shared" si="64"/>
        <v>0</v>
      </c>
      <c r="K168" s="82">
        <f t="shared" si="64"/>
        <v>0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</row>
    <row r="169" spans="1:65" ht="15.6" x14ac:dyDescent="0.3">
      <c r="A169" s="137" t="s">
        <v>103</v>
      </c>
      <c r="B169" s="137" t="s">
        <v>138</v>
      </c>
      <c r="C169" s="137" t="s">
        <v>136</v>
      </c>
      <c r="D169" s="15" t="s">
        <v>44</v>
      </c>
      <c r="E169" s="25">
        <f>F169+G169+H169+I169+J169+K169</f>
        <v>5666.18</v>
      </c>
      <c r="F169" s="30">
        <f>F170+F171+F172+F173+F174</f>
        <v>986.6</v>
      </c>
      <c r="G169" s="30">
        <f t="shared" ref="G169:K169" si="65">G170+G171+G172+G173+G174</f>
        <v>789.25</v>
      </c>
      <c r="H169" s="30">
        <f t="shared" si="65"/>
        <v>1019.32</v>
      </c>
      <c r="I169" s="30">
        <f t="shared" si="65"/>
        <v>950.7</v>
      </c>
      <c r="J169" s="30">
        <f t="shared" si="65"/>
        <v>910.31</v>
      </c>
      <c r="K169" s="30">
        <f t="shared" si="65"/>
        <v>1010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</row>
    <row r="170" spans="1:65" ht="46.8" x14ac:dyDescent="0.3">
      <c r="A170" s="137"/>
      <c r="B170" s="137"/>
      <c r="C170" s="137"/>
      <c r="D170" s="17" t="s">
        <v>39</v>
      </c>
      <c r="E170" s="28">
        <f t="shared" ref="E170:E174" si="66">F170+G170+H170+I170+J170+K170</f>
        <v>5466.18</v>
      </c>
      <c r="F170" s="29">
        <v>986.6</v>
      </c>
      <c r="G170" s="49">
        <v>789.25</v>
      </c>
      <c r="H170" s="29">
        <v>1019.32</v>
      </c>
      <c r="I170" s="29">
        <v>950.7</v>
      </c>
      <c r="J170" s="49">
        <v>910.31</v>
      </c>
      <c r="K170" s="29">
        <v>810</v>
      </c>
    </row>
    <row r="171" spans="1:65" ht="70.5" customHeight="1" x14ac:dyDescent="0.3">
      <c r="A171" s="137"/>
      <c r="B171" s="137"/>
      <c r="C171" s="137"/>
      <c r="D171" s="17" t="s">
        <v>40</v>
      </c>
      <c r="E171" s="28">
        <f t="shared" si="66"/>
        <v>200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200</v>
      </c>
    </row>
    <row r="172" spans="1:65" ht="62.4" x14ac:dyDescent="0.3">
      <c r="A172" s="137"/>
      <c r="B172" s="137"/>
      <c r="C172" s="137"/>
      <c r="D172" s="17" t="s">
        <v>41</v>
      </c>
      <c r="E172" s="28">
        <f t="shared" si="66"/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</row>
    <row r="173" spans="1:65" ht="69.75" customHeight="1" x14ac:dyDescent="0.3">
      <c r="A173" s="137"/>
      <c r="B173" s="137"/>
      <c r="C173" s="137"/>
      <c r="D173" s="17" t="s">
        <v>42</v>
      </c>
      <c r="E173" s="28">
        <f t="shared" si="66"/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</row>
    <row r="174" spans="1:65" ht="32.25" customHeight="1" x14ac:dyDescent="0.3">
      <c r="A174" s="137"/>
      <c r="B174" s="137"/>
      <c r="C174" s="137"/>
      <c r="D174" s="17" t="s">
        <v>43</v>
      </c>
      <c r="E174" s="28">
        <f t="shared" si="66"/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</row>
    <row r="175" spans="1:65" ht="15.6" x14ac:dyDescent="0.3">
      <c r="A175" s="137" t="s">
        <v>103</v>
      </c>
      <c r="B175" s="143" t="s">
        <v>123</v>
      </c>
      <c r="C175" s="137" t="s">
        <v>137</v>
      </c>
      <c r="D175" s="15" t="s">
        <v>44</v>
      </c>
      <c r="E175" s="28">
        <f>F175+G175+H175+I175+J175+K175</f>
        <v>146.18</v>
      </c>
      <c r="F175" s="31">
        <f>F176+F177+F178+F179+F180</f>
        <v>32.479999999999997</v>
      </c>
      <c r="G175" s="31">
        <f t="shared" ref="G175:K175" si="67">G176+G177+G178+G179+G180</f>
        <v>25.92</v>
      </c>
      <c r="H175" s="52">
        <f t="shared" si="67"/>
        <v>87.78</v>
      </c>
      <c r="I175" s="31">
        <f t="shared" si="67"/>
        <v>0</v>
      </c>
      <c r="J175" s="31">
        <f t="shared" si="67"/>
        <v>0</v>
      </c>
      <c r="K175" s="31">
        <f t="shared" si="67"/>
        <v>0</v>
      </c>
    </row>
    <row r="176" spans="1:65" ht="46.8" x14ac:dyDescent="0.3">
      <c r="A176" s="137"/>
      <c r="B176" s="143"/>
      <c r="C176" s="137"/>
      <c r="D176" s="17" t="s">
        <v>39</v>
      </c>
      <c r="E176" s="28">
        <f t="shared" ref="E176:E180" si="68">F176+G176+H176+I176+J176+K176</f>
        <v>2.34</v>
      </c>
      <c r="F176" s="29">
        <v>0.32</v>
      </c>
      <c r="G176" s="49">
        <v>0.26</v>
      </c>
      <c r="H176" s="51">
        <v>1.76</v>
      </c>
      <c r="I176" s="29">
        <v>0</v>
      </c>
      <c r="J176" s="29">
        <v>0</v>
      </c>
      <c r="K176" s="29">
        <v>0</v>
      </c>
    </row>
    <row r="177" spans="1:11" ht="68.25" customHeight="1" x14ac:dyDescent="0.3">
      <c r="A177" s="137"/>
      <c r="B177" s="143"/>
      <c r="C177" s="137"/>
      <c r="D177" s="17" t="s">
        <v>40</v>
      </c>
      <c r="E177" s="28">
        <f t="shared" si="68"/>
        <v>143.83999999999997</v>
      </c>
      <c r="F177" s="29">
        <v>32.159999999999997</v>
      </c>
      <c r="G177" s="49">
        <v>25.66</v>
      </c>
      <c r="H177" s="49">
        <v>86.02</v>
      </c>
      <c r="I177" s="29">
        <v>0</v>
      </c>
      <c r="J177" s="29">
        <v>0</v>
      </c>
      <c r="K177" s="29">
        <v>0</v>
      </c>
    </row>
    <row r="178" spans="1:11" ht="62.4" x14ac:dyDescent="0.3">
      <c r="A178" s="137"/>
      <c r="B178" s="143"/>
      <c r="C178" s="137"/>
      <c r="D178" s="17" t="s">
        <v>41</v>
      </c>
      <c r="E178" s="28">
        <f t="shared" si="68"/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</row>
    <row r="179" spans="1:11" ht="65.25" customHeight="1" x14ac:dyDescent="0.3">
      <c r="A179" s="137"/>
      <c r="B179" s="143"/>
      <c r="C179" s="137"/>
      <c r="D179" s="17" t="s">
        <v>42</v>
      </c>
      <c r="E179" s="28">
        <f t="shared" si="68"/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</row>
    <row r="180" spans="1:11" ht="33" customHeight="1" x14ac:dyDescent="0.3">
      <c r="A180" s="137"/>
      <c r="B180" s="143"/>
      <c r="C180" s="137"/>
      <c r="D180" s="17" t="s">
        <v>43</v>
      </c>
      <c r="E180" s="28">
        <f t="shared" si="68"/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</row>
    <row r="181" spans="1:11" ht="15.6" x14ac:dyDescent="0.3">
      <c r="A181" s="137" t="s">
        <v>103</v>
      </c>
      <c r="B181" s="143" t="s">
        <v>122</v>
      </c>
      <c r="C181" s="137" t="s">
        <v>137</v>
      </c>
      <c r="D181" s="15" t="s">
        <v>44</v>
      </c>
      <c r="E181" s="28">
        <f>F181+G181+H181+I181+J181+K181</f>
        <v>200</v>
      </c>
      <c r="F181" s="31">
        <f>F182+F183+F184+F185+F186</f>
        <v>200</v>
      </c>
      <c r="G181" s="31">
        <f t="shared" ref="G181:K181" si="69">G182+G183+G184+G185+G186</f>
        <v>0</v>
      </c>
      <c r="H181" s="31">
        <f t="shared" si="69"/>
        <v>0</v>
      </c>
      <c r="I181" s="31">
        <f t="shared" si="69"/>
        <v>0</v>
      </c>
      <c r="J181" s="31">
        <f t="shared" si="69"/>
        <v>0</v>
      </c>
      <c r="K181" s="31">
        <f t="shared" si="69"/>
        <v>0</v>
      </c>
    </row>
    <row r="182" spans="1:11" ht="46.8" x14ac:dyDescent="0.3">
      <c r="A182" s="137"/>
      <c r="B182" s="143"/>
      <c r="C182" s="137"/>
      <c r="D182" s="17" t="s">
        <v>39</v>
      </c>
      <c r="E182" s="28">
        <f t="shared" ref="E182:E186" si="70">F182+G182+H182+I182+J182+K182</f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</row>
    <row r="183" spans="1:11" ht="62.4" x14ac:dyDescent="0.3">
      <c r="A183" s="137"/>
      <c r="B183" s="143"/>
      <c r="C183" s="137"/>
      <c r="D183" s="17" t="s">
        <v>40</v>
      </c>
      <c r="E183" s="28">
        <f t="shared" si="70"/>
        <v>200</v>
      </c>
      <c r="F183" s="29">
        <v>200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</row>
    <row r="184" spans="1:11" ht="62.4" x14ac:dyDescent="0.3">
      <c r="A184" s="137"/>
      <c r="B184" s="143"/>
      <c r="C184" s="137"/>
      <c r="D184" s="17" t="s">
        <v>41</v>
      </c>
      <c r="E184" s="28">
        <f t="shared" si="70"/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</row>
    <row r="185" spans="1:11" ht="62.4" x14ac:dyDescent="0.3">
      <c r="A185" s="137"/>
      <c r="B185" s="143"/>
      <c r="C185" s="137"/>
      <c r="D185" s="17" t="s">
        <v>42</v>
      </c>
      <c r="E185" s="28">
        <f t="shared" si="70"/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</row>
    <row r="186" spans="1:11" ht="31.2" x14ac:dyDescent="0.3">
      <c r="A186" s="137"/>
      <c r="B186" s="143"/>
      <c r="C186" s="137"/>
      <c r="D186" s="17" t="s">
        <v>43</v>
      </c>
      <c r="E186" s="28">
        <f t="shared" si="70"/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</row>
    <row r="187" spans="1:11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</sheetData>
  <mergeCells count="98">
    <mergeCell ref="A115:A120"/>
    <mergeCell ref="B115:B120"/>
    <mergeCell ref="C115:C120"/>
    <mergeCell ref="A91:A96"/>
    <mergeCell ref="A79:A84"/>
    <mergeCell ref="B79:B84"/>
    <mergeCell ref="C79:C84"/>
    <mergeCell ref="B91:B96"/>
    <mergeCell ref="C91:C96"/>
    <mergeCell ref="A61:A66"/>
    <mergeCell ref="B61:B66"/>
    <mergeCell ref="C61:C66"/>
    <mergeCell ref="B85:B90"/>
    <mergeCell ref="C85:C90"/>
    <mergeCell ref="B157:B162"/>
    <mergeCell ref="C157:C162"/>
    <mergeCell ref="A97:A102"/>
    <mergeCell ref="B97:B102"/>
    <mergeCell ref="C97:C102"/>
    <mergeCell ref="A121:A126"/>
    <mergeCell ref="B121:B126"/>
    <mergeCell ref="C121:C126"/>
    <mergeCell ref="C103:C108"/>
    <mergeCell ref="A133:A138"/>
    <mergeCell ref="B133:B138"/>
    <mergeCell ref="C133:C138"/>
    <mergeCell ref="A127:A132"/>
    <mergeCell ref="B127:B132"/>
    <mergeCell ref="C127:C132"/>
    <mergeCell ref="A145:A150"/>
    <mergeCell ref="A25:A30"/>
    <mergeCell ref="B25:B30"/>
    <mergeCell ref="C25:C30"/>
    <mergeCell ref="A49:A54"/>
    <mergeCell ref="B49:B54"/>
    <mergeCell ref="C49:C54"/>
    <mergeCell ref="A31:A36"/>
    <mergeCell ref="B31:B36"/>
    <mergeCell ref="C31:C36"/>
    <mergeCell ref="A43:A48"/>
    <mergeCell ref="B43:B48"/>
    <mergeCell ref="C43:C48"/>
    <mergeCell ref="A37:A42"/>
    <mergeCell ref="B37:B42"/>
    <mergeCell ref="C37:C42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57:A162"/>
    <mergeCell ref="A55:A60"/>
    <mergeCell ref="B55:B60"/>
    <mergeCell ref="C55:C60"/>
    <mergeCell ref="A67:A72"/>
    <mergeCell ref="B67:B72"/>
    <mergeCell ref="C67:C72"/>
    <mergeCell ref="A109:A114"/>
    <mergeCell ref="B109:B114"/>
    <mergeCell ref="C109:C114"/>
    <mergeCell ref="A73:A78"/>
    <mergeCell ref="B73:B78"/>
    <mergeCell ref="C73:C78"/>
    <mergeCell ref="A85:A90"/>
    <mergeCell ref="A103:A108"/>
    <mergeCell ref="B103:B108"/>
    <mergeCell ref="A163:A168"/>
    <mergeCell ref="B163:B168"/>
    <mergeCell ref="C163:C168"/>
    <mergeCell ref="A169:A174"/>
    <mergeCell ref="B169:B174"/>
    <mergeCell ref="C169:C174"/>
    <mergeCell ref="A181:A186"/>
    <mergeCell ref="B181:B186"/>
    <mergeCell ref="C181:C186"/>
    <mergeCell ref="A175:A180"/>
    <mergeCell ref="B175:B180"/>
    <mergeCell ref="C175:C180"/>
    <mergeCell ref="A139:A144"/>
    <mergeCell ref="B139:B144"/>
    <mergeCell ref="C139:C144"/>
    <mergeCell ref="A151:A156"/>
    <mergeCell ref="B151:B156"/>
    <mergeCell ref="C151:C156"/>
    <mergeCell ref="B145:B150"/>
    <mergeCell ref="C145:C150"/>
  </mergeCells>
  <pageMargins left="0.62992125984251968" right="0" top="0.15748031496062992" bottom="0.15748031496062992" header="0.19685039370078741" footer="0.11811023622047245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2024-01-31T09:06:09Z</dcterms:modified>
</cp:coreProperties>
</file>