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firstSheet="1" activeTab="1"/>
  </bookViews>
  <sheets>
    <sheet name="Диаграмма1" sheetId="6" state="hidden" r:id="rId1"/>
    <sheet name="приложение 5" sheetId="4" r:id="rId2"/>
    <sheet name="для образования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4" l="1"/>
  <c r="J225" i="4" l="1"/>
  <c r="J224" i="4"/>
  <c r="J222" i="4" s="1"/>
  <c r="J223" i="4"/>
  <c r="J368" i="4" l="1"/>
  <c r="J348" i="4"/>
  <c r="J63" i="4"/>
  <c r="J159" i="4"/>
  <c r="J103" i="4" l="1"/>
  <c r="J160" i="4"/>
  <c r="J158" i="4"/>
  <c r="J153" i="4"/>
  <c r="J154" i="4" l="1"/>
  <c r="J16" i="4" s="1"/>
  <c r="J369" i="4"/>
  <c r="J152" i="4"/>
  <c r="J102" i="4"/>
  <c r="J62" i="4"/>
  <c r="J56" i="4" l="1"/>
  <c r="J57" i="4"/>
  <c r="F66" i="4" l="1"/>
  <c r="J322" i="4"/>
  <c r="J337" i="4"/>
  <c r="J267" i="4"/>
  <c r="J262" i="4"/>
  <c r="J257" i="4"/>
  <c r="J252" i="4"/>
  <c r="J247" i="4"/>
  <c r="J242" i="4"/>
  <c r="J237" i="4"/>
  <c r="J141" i="4"/>
  <c r="J131" i="4"/>
  <c r="J232" i="4"/>
  <c r="J370" i="4" l="1"/>
  <c r="J352" i="4"/>
  <c r="J157" i="4" l="1"/>
  <c r="J66" i="4" l="1"/>
  <c r="K373" i="4" l="1"/>
  <c r="J373" i="4"/>
  <c r="I373" i="4"/>
  <c r="H373" i="4"/>
  <c r="G373" i="4"/>
  <c r="F373" i="4"/>
  <c r="F352" i="4"/>
  <c r="G352" i="4"/>
  <c r="H352" i="4"/>
  <c r="I352" i="4"/>
  <c r="K352" i="4"/>
  <c r="E352" i="4" l="1"/>
  <c r="E373" i="4"/>
  <c r="K322" i="4"/>
  <c r="I322" i="4"/>
  <c r="H322" i="4"/>
  <c r="G322" i="4"/>
  <c r="F322" i="4"/>
  <c r="K247" i="4"/>
  <c r="I247" i="4"/>
  <c r="H247" i="4"/>
  <c r="G247" i="4"/>
  <c r="F247" i="4"/>
  <c r="K267" i="4"/>
  <c r="I267" i="4"/>
  <c r="H267" i="4"/>
  <c r="G267" i="4"/>
  <c r="F267" i="4"/>
  <c r="J272" i="4"/>
  <c r="K272" i="4"/>
  <c r="K262" i="4"/>
  <c r="I262" i="4"/>
  <c r="H262" i="4"/>
  <c r="G262" i="4"/>
  <c r="F262" i="4"/>
  <c r="I272" i="4"/>
  <c r="H272" i="4"/>
  <c r="G272" i="4"/>
  <c r="F272" i="4"/>
  <c r="K257" i="4"/>
  <c r="I257" i="4"/>
  <c r="H257" i="4"/>
  <c r="G257" i="4"/>
  <c r="F257" i="4"/>
  <c r="E322" i="4" l="1"/>
  <c r="E247" i="4"/>
  <c r="E267" i="4"/>
  <c r="E257" i="4"/>
  <c r="E262" i="4"/>
  <c r="E272" i="4"/>
  <c r="K252" i="4"/>
  <c r="I252" i="4"/>
  <c r="H252" i="4"/>
  <c r="G252" i="4"/>
  <c r="F252" i="4"/>
  <c r="K237" i="4"/>
  <c r="I237" i="4"/>
  <c r="H237" i="4"/>
  <c r="G237" i="4"/>
  <c r="F237" i="4"/>
  <c r="F232" i="4"/>
  <c r="G232" i="4"/>
  <c r="H232" i="4"/>
  <c r="I232" i="4"/>
  <c r="K232" i="4"/>
  <c r="J111" i="4"/>
  <c r="I111" i="4"/>
  <c r="H111" i="4"/>
  <c r="G111" i="4"/>
  <c r="F111" i="4"/>
  <c r="E252" i="4" l="1"/>
  <c r="E232" i="4"/>
  <c r="E237" i="4"/>
  <c r="E111" i="4"/>
  <c r="K287" i="4"/>
  <c r="J287" i="4"/>
  <c r="I287" i="4"/>
  <c r="H287" i="4"/>
  <c r="G287" i="4"/>
  <c r="F287" i="4"/>
  <c r="E287" i="4" l="1"/>
  <c r="J227" i="4"/>
  <c r="F11" i="5" l="1"/>
  <c r="E11" i="5" s="1"/>
  <c r="G11" i="5"/>
  <c r="H11" i="5"/>
  <c r="I11" i="5"/>
  <c r="J11" i="5"/>
  <c r="K11" i="5"/>
  <c r="E12" i="5"/>
  <c r="E13" i="5"/>
  <c r="E14" i="5"/>
  <c r="E15" i="5"/>
  <c r="E20" i="5"/>
  <c r="E19" i="5"/>
  <c r="E18" i="5"/>
  <c r="E17" i="5"/>
  <c r="K16" i="5"/>
  <c r="J16" i="5"/>
  <c r="I16" i="5"/>
  <c r="H16" i="5"/>
  <c r="E16" i="5" s="1"/>
  <c r="G16" i="5"/>
  <c r="F16" i="5"/>
  <c r="I368" i="4" l="1"/>
  <c r="E468" i="4"/>
  <c r="E467" i="4"/>
  <c r="E466" i="4"/>
  <c r="E465" i="4"/>
  <c r="K464" i="4"/>
  <c r="J464" i="4"/>
  <c r="I464" i="4"/>
  <c r="H464" i="4"/>
  <c r="G464" i="4"/>
  <c r="F464" i="4"/>
  <c r="I103" i="4"/>
  <c r="I102" i="4"/>
  <c r="I104" i="4"/>
  <c r="E464" i="4" l="1"/>
  <c r="I101" i="4"/>
  <c r="K370" i="4"/>
  <c r="K369" i="4"/>
  <c r="K368" i="4"/>
  <c r="K367" i="4" l="1"/>
  <c r="J367" i="4"/>
  <c r="J347" i="4"/>
  <c r="K347" i="4"/>
  <c r="K225" i="4"/>
  <c r="K224" i="4"/>
  <c r="K223" i="4"/>
  <c r="J172" i="4"/>
  <c r="K172" i="4"/>
  <c r="J162" i="4"/>
  <c r="K162" i="4"/>
  <c r="K160" i="4"/>
  <c r="K159" i="4"/>
  <c r="K158" i="4"/>
  <c r="E95" i="4"/>
  <c r="K154" i="4" l="1"/>
  <c r="K153" i="4"/>
  <c r="K222" i="4"/>
  <c r="K157" i="4"/>
  <c r="K152" i="4"/>
  <c r="I141" i="4"/>
  <c r="I58" i="4"/>
  <c r="I223" i="4"/>
  <c r="I225" i="4"/>
  <c r="I224" i="4"/>
  <c r="E316" i="4"/>
  <c r="E315" i="4"/>
  <c r="E314" i="4"/>
  <c r="E313" i="4"/>
  <c r="K312" i="4"/>
  <c r="J312" i="4"/>
  <c r="I312" i="4"/>
  <c r="H312" i="4"/>
  <c r="G312" i="4"/>
  <c r="F312" i="4"/>
  <c r="E281" i="4"/>
  <c r="E280" i="4"/>
  <c r="E279" i="4"/>
  <c r="E278" i="4"/>
  <c r="K277" i="4"/>
  <c r="J277" i="4"/>
  <c r="I277" i="4"/>
  <c r="H277" i="4"/>
  <c r="G277" i="4"/>
  <c r="F277" i="4"/>
  <c r="E246" i="4"/>
  <c r="E245" i="4"/>
  <c r="E244" i="4"/>
  <c r="E243" i="4"/>
  <c r="K242" i="4"/>
  <c r="I242" i="4"/>
  <c r="H242" i="4"/>
  <c r="G242" i="4"/>
  <c r="F242" i="4"/>
  <c r="J151" i="4" l="1"/>
  <c r="K151" i="4"/>
  <c r="I222" i="4"/>
  <c r="E312" i="4"/>
  <c r="E277" i="4"/>
  <c r="E242" i="4"/>
  <c r="G367" i="4"/>
  <c r="H367" i="4"/>
  <c r="E438" i="4"/>
  <c r="E437" i="4"/>
  <c r="E436" i="4"/>
  <c r="E435" i="4"/>
  <c r="K434" i="4"/>
  <c r="J434" i="4"/>
  <c r="I434" i="4"/>
  <c r="H434" i="4"/>
  <c r="G434" i="4"/>
  <c r="F434" i="4"/>
  <c r="E443" i="4"/>
  <c r="E442" i="4"/>
  <c r="E441" i="4"/>
  <c r="E440" i="4"/>
  <c r="K439" i="4"/>
  <c r="J439" i="4"/>
  <c r="I439" i="4"/>
  <c r="H439" i="4"/>
  <c r="G439" i="4"/>
  <c r="F439" i="4"/>
  <c r="E398" i="4"/>
  <c r="E397" i="4"/>
  <c r="J394" i="4"/>
  <c r="E395" i="4"/>
  <c r="K394" i="4"/>
  <c r="I394" i="4"/>
  <c r="H394" i="4"/>
  <c r="G116" i="4"/>
  <c r="H116" i="4"/>
  <c r="I116" i="4"/>
  <c r="J116" i="4"/>
  <c r="K116" i="4"/>
  <c r="E110" i="4" s="1"/>
  <c r="F116" i="4"/>
  <c r="E109" i="4"/>
  <c r="E117" i="4"/>
  <c r="E118" i="4"/>
  <c r="E119" i="4"/>
  <c r="E120" i="4"/>
  <c r="E107" i="4"/>
  <c r="E149" i="4"/>
  <c r="E148" i="4"/>
  <c r="E147" i="4"/>
  <c r="J146" i="4"/>
  <c r="I146" i="4"/>
  <c r="H146" i="4"/>
  <c r="G146" i="4"/>
  <c r="F146" i="4"/>
  <c r="E144" i="4"/>
  <c r="E143" i="4"/>
  <c r="E142" i="4"/>
  <c r="H141" i="4"/>
  <c r="G141" i="4"/>
  <c r="F141" i="4"/>
  <c r="E146" i="4" l="1"/>
  <c r="E434" i="4"/>
  <c r="E439" i="4"/>
  <c r="F394" i="4"/>
  <c r="E141" i="4"/>
  <c r="E116" i="4"/>
  <c r="I370" i="4"/>
  <c r="I369" i="4"/>
  <c r="I362" i="4"/>
  <c r="J362" i="4"/>
  <c r="K362" i="4"/>
  <c r="I347" i="4"/>
  <c r="I172" i="4"/>
  <c r="I162" i="4"/>
  <c r="I160" i="4"/>
  <c r="I154" i="4" s="1"/>
  <c r="I159" i="4"/>
  <c r="I153" i="4" s="1"/>
  <c r="I158" i="4"/>
  <c r="I152" i="4" s="1"/>
  <c r="I157" i="4" l="1"/>
  <c r="I44" i="4"/>
  <c r="J44" i="4"/>
  <c r="K44" i="4"/>
  <c r="I151" i="4" l="1"/>
  <c r="H225" i="4"/>
  <c r="H224" i="4"/>
  <c r="H223" i="4"/>
  <c r="E321" i="4"/>
  <c r="E320" i="4"/>
  <c r="E319" i="4"/>
  <c r="E318" i="4"/>
  <c r="K317" i="4"/>
  <c r="J317" i="4"/>
  <c r="I317" i="4"/>
  <c r="H317" i="4"/>
  <c r="G317" i="4"/>
  <c r="F317" i="4"/>
  <c r="E286" i="4"/>
  <c r="E285" i="4"/>
  <c r="E284" i="4"/>
  <c r="E283" i="4"/>
  <c r="K282" i="4"/>
  <c r="J282" i="4"/>
  <c r="I282" i="4"/>
  <c r="H282" i="4"/>
  <c r="G282" i="4"/>
  <c r="F282" i="4"/>
  <c r="E317" i="4" l="1"/>
  <c r="E282" i="4"/>
  <c r="H64" i="4"/>
  <c r="H62" i="4"/>
  <c r="H63" i="4"/>
  <c r="H66" i="4"/>
  <c r="I66" i="4"/>
  <c r="K66" i="4"/>
  <c r="H158" i="4" l="1"/>
  <c r="E341" i="4"/>
  <c r="E340" i="4"/>
  <c r="E339" i="4"/>
  <c r="E338" i="4"/>
  <c r="K337" i="4"/>
  <c r="I337" i="4"/>
  <c r="H337" i="4"/>
  <c r="G337" i="4"/>
  <c r="F337" i="4"/>
  <c r="H160" i="4"/>
  <c r="H159" i="4"/>
  <c r="I63" i="4"/>
  <c r="I57" i="4" s="1"/>
  <c r="K63" i="4"/>
  <c r="I62" i="4"/>
  <c r="I56" i="4" s="1"/>
  <c r="K62" i="4"/>
  <c r="H45" i="4"/>
  <c r="I45" i="4"/>
  <c r="J45" i="4"/>
  <c r="H44" i="4"/>
  <c r="J61" i="4" l="1"/>
  <c r="H157" i="4"/>
  <c r="E337" i="4"/>
  <c r="G400" i="4" l="1"/>
  <c r="G160" i="4" l="1"/>
  <c r="G159" i="4"/>
  <c r="E216" i="4"/>
  <c r="E215" i="4"/>
  <c r="E214" i="4"/>
  <c r="E213" i="4"/>
  <c r="K212" i="4"/>
  <c r="J212" i="4"/>
  <c r="I212" i="4"/>
  <c r="H212" i="4"/>
  <c r="G212" i="4"/>
  <c r="F212" i="4"/>
  <c r="E212" i="4" l="1"/>
  <c r="G401" i="4"/>
  <c r="E473" i="4"/>
  <c r="E472" i="4"/>
  <c r="E471" i="4"/>
  <c r="E470" i="4"/>
  <c r="K469" i="4"/>
  <c r="J469" i="4"/>
  <c r="I469" i="4"/>
  <c r="H469" i="4"/>
  <c r="G469" i="4"/>
  <c r="F469" i="4"/>
  <c r="G225" i="4"/>
  <c r="G154" i="4" s="1"/>
  <c r="G224" i="4"/>
  <c r="G153" i="4" s="1"/>
  <c r="G223" i="4"/>
  <c r="E336" i="4"/>
  <c r="E335" i="4"/>
  <c r="E334" i="4"/>
  <c r="E333" i="4"/>
  <c r="K332" i="4"/>
  <c r="J332" i="4"/>
  <c r="I332" i="4"/>
  <c r="H332" i="4"/>
  <c r="G332" i="4"/>
  <c r="F332" i="4"/>
  <c r="G158" i="4"/>
  <c r="E211" i="4"/>
  <c r="E210" i="4"/>
  <c r="E209" i="4"/>
  <c r="E208" i="4"/>
  <c r="K207" i="4"/>
  <c r="J207" i="4"/>
  <c r="I207" i="4"/>
  <c r="H207" i="4"/>
  <c r="G207" i="4"/>
  <c r="F207" i="4"/>
  <c r="G396" i="4" l="1"/>
  <c r="E207" i="4"/>
  <c r="E469" i="4"/>
  <c r="G152" i="4"/>
  <c r="G151" i="4" s="1"/>
  <c r="E332" i="4"/>
  <c r="E196" i="4"/>
  <c r="E195" i="4"/>
  <c r="E194" i="4"/>
  <c r="E193" i="4"/>
  <c r="K192" i="4"/>
  <c r="J192" i="4"/>
  <c r="I192" i="4"/>
  <c r="H192" i="4"/>
  <c r="G192" i="4"/>
  <c r="F192" i="4"/>
  <c r="E396" i="4" l="1"/>
  <c r="G394" i="4"/>
  <c r="E394" i="4" s="1"/>
  <c r="E192" i="4"/>
  <c r="E181" i="4"/>
  <c r="E180" i="4"/>
  <c r="E179" i="4"/>
  <c r="E178" i="4"/>
  <c r="K177" i="4"/>
  <c r="J177" i="4"/>
  <c r="I177" i="4"/>
  <c r="H177" i="4"/>
  <c r="G177" i="4"/>
  <c r="F177" i="4"/>
  <c r="E176" i="4"/>
  <c r="E175" i="4"/>
  <c r="E174" i="4"/>
  <c r="E173" i="4"/>
  <c r="H172" i="4"/>
  <c r="G172" i="4"/>
  <c r="F172" i="4"/>
  <c r="E177" i="4" l="1"/>
  <c r="E172" i="4"/>
  <c r="E458" i="4"/>
  <c r="E457" i="4"/>
  <c r="E456" i="4"/>
  <c r="E455" i="4"/>
  <c r="K454" i="4"/>
  <c r="J454" i="4"/>
  <c r="I454" i="4"/>
  <c r="H454" i="4"/>
  <c r="G454" i="4"/>
  <c r="F454" i="4"/>
  <c r="F459" i="4"/>
  <c r="G459" i="4"/>
  <c r="H459" i="4"/>
  <c r="I459" i="4"/>
  <c r="J459" i="4"/>
  <c r="K459" i="4"/>
  <c r="E460" i="4"/>
  <c r="E461" i="4"/>
  <c r="E462" i="4"/>
  <c r="E463" i="4"/>
  <c r="E459" i="4" l="1"/>
  <c r="E454" i="4"/>
  <c r="G297" i="4"/>
  <c r="G389" i="4" l="1"/>
  <c r="H389" i="4"/>
  <c r="I389" i="4"/>
  <c r="J389" i="4"/>
  <c r="K389" i="4"/>
  <c r="G384" i="4"/>
  <c r="H384" i="4"/>
  <c r="I384" i="4"/>
  <c r="J384" i="4"/>
  <c r="K384" i="4"/>
  <c r="I367" i="4"/>
  <c r="G202" i="4"/>
  <c r="H202" i="4"/>
  <c r="I202" i="4"/>
  <c r="J202" i="4"/>
  <c r="K202" i="4"/>
  <c r="G187" i="4"/>
  <c r="H187" i="4"/>
  <c r="I187" i="4"/>
  <c r="J187" i="4"/>
  <c r="K187" i="4"/>
  <c r="G182" i="4"/>
  <c r="H182" i="4"/>
  <c r="I182" i="4"/>
  <c r="J182" i="4"/>
  <c r="K182" i="4"/>
  <c r="G167" i="4"/>
  <c r="H167" i="4"/>
  <c r="I167" i="4"/>
  <c r="J167" i="4"/>
  <c r="K167" i="4"/>
  <c r="G162" i="4"/>
  <c r="H162" i="4"/>
  <c r="G362" i="4"/>
  <c r="H362" i="4"/>
  <c r="G347" i="4"/>
  <c r="H347" i="4"/>
  <c r="H154" i="4"/>
  <c r="H153" i="4"/>
  <c r="H222" i="4"/>
  <c r="G66" i="4"/>
  <c r="G63" i="4"/>
  <c r="H61" i="4"/>
  <c r="G62" i="4"/>
  <c r="K61" i="4"/>
  <c r="G104" i="4"/>
  <c r="G58" i="4" s="1"/>
  <c r="H104" i="4"/>
  <c r="H58" i="4" s="1"/>
  <c r="J104" i="4"/>
  <c r="J58" i="4" s="1"/>
  <c r="K104" i="4"/>
  <c r="K58" i="4" s="1"/>
  <c r="K16" i="4" s="1"/>
  <c r="G103" i="4"/>
  <c r="H103" i="4"/>
  <c r="H57" i="4" s="1"/>
  <c r="K103" i="4"/>
  <c r="K57" i="4" s="1"/>
  <c r="G102" i="4"/>
  <c r="H102" i="4"/>
  <c r="H56" i="4" s="1"/>
  <c r="K102" i="4"/>
  <c r="K56" i="4" s="1"/>
  <c r="K55" i="4" s="1"/>
  <c r="I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I15" i="4" s="1"/>
  <c r="J27" i="4"/>
  <c r="J21" i="4" s="1"/>
  <c r="J15" i="4" s="1"/>
  <c r="K27" i="4"/>
  <c r="K21" i="4" s="1"/>
  <c r="G26" i="4"/>
  <c r="H26" i="4"/>
  <c r="H20" i="4" s="1"/>
  <c r="I26" i="4"/>
  <c r="I20" i="4" s="1"/>
  <c r="I14" i="4" s="1"/>
  <c r="J26" i="4"/>
  <c r="J14" i="4" s="1"/>
  <c r="K26" i="4"/>
  <c r="K20" i="4" s="1"/>
  <c r="G45" i="4"/>
  <c r="E45" i="4" s="1"/>
  <c r="F223" i="4"/>
  <c r="E331" i="4"/>
  <c r="E330" i="4"/>
  <c r="E329" i="4"/>
  <c r="E328" i="4"/>
  <c r="K327" i="4"/>
  <c r="J327" i="4"/>
  <c r="I327" i="4"/>
  <c r="H327" i="4"/>
  <c r="G327" i="4"/>
  <c r="F327" i="4"/>
  <c r="E448" i="4"/>
  <c r="E447" i="4"/>
  <c r="E446" i="4"/>
  <c r="E445" i="4"/>
  <c r="K444" i="4"/>
  <c r="J444" i="4"/>
  <c r="I444" i="4"/>
  <c r="H444" i="4"/>
  <c r="G444" i="4"/>
  <c r="F444" i="4"/>
  <c r="F400" i="4"/>
  <c r="F401" i="4"/>
  <c r="F369" i="4" s="1"/>
  <c r="E453" i="4"/>
  <c r="E452" i="4"/>
  <c r="E451" i="4"/>
  <c r="E450" i="4"/>
  <c r="K449" i="4"/>
  <c r="J449" i="4"/>
  <c r="I449" i="4"/>
  <c r="H449" i="4"/>
  <c r="G449" i="4"/>
  <c r="F449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5" i="4"/>
  <c r="F154" i="4" s="1"/>
  <c r="F224" i="4"/>
  <c r="E346" i="4"/>
  <c r="E345" i="4"/>
  <c r="E344" i="4"/>
  <c r="E343" i="4"/>
  <c r="K342" i="4"/>
  <c r="J342" i="4"/>
  <c r="I342" i="4"/>
  <c r="H342" i="4"/>
  <c r="G342" i="4"/>
  <c r="F342" i="4"/>
  <c r="F159" i="4"/>
  <c r="F158" i="4"/>
  <c r="E206" i="4"/>
  <c r="E205" i="4"/>
  <c r="E204" i="4"/>
  <c r="E203" i="4"/>
  <c r="F202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70" i="4"/>
  <c r="E371" i="4"/>
  <c r="E372" i="4"/>
  <c r="G424" i="4"/>
  <c r="H424" i="4"/>
  <c r="I424" i="4"/>
  <c r="J424" i="4"/>
  <c r="K424" i="4"/>
  <c r="F424" i="4"/>
  <c r="G419" i="4"/>
  <c r="H419" i="4"/>
  <c r="I419" i="4"/>
  <c r="J419" i="4"/>
  <c r="K419" i="4"/>
  <c r="F419" i="4"/>
  <c r="E420" i="4"/>
  <c r="E421" i="4"/>
  <c r="E422" i="4"/>
  <c r="E423" i="4"/>
  <c r="H399" i="4"/>
  <c r="I399" i="4"/>
  <c r="J399" i="4"/>
  <c r="K399" i="4"/>
  <c r="K409" i="4"/>
  <c r="J409" i="4"/>
  <c r="I409" i="4"/>
  <c r="H409" i="4"/>
  <c r="G409" i="4"/>
  <c r="F409" i="4"/>
  <c r="E410" i="4"/>
  <c r="E411" i="4"/>
  <c r="E412" i="4"/>
  <c r="E413" i="4"/>
  <c r="G404" i="4"/>
  <c r="H404" i="4"/>
  <c r="I404" i="4"/>
  <c r="J404" i="4"/>
  <c r="K404" i="4"/>
  <c r="F404" i="4"/>
  <c r="E405" i="4"/>
  <c r="E406" i="4"/>
  <c r="E407" i="4"/>
  <c r="E408" i="4"/>
  <c r="E382" i="4"/>
  <c r="E383" i="4"/>
  <c r="E381" i="4"/>
  <c r="E380" i="4"/>
  <c r="G379" i="4"/>
  <c r="H379" i="4"/>
  <c r="I379" i="4"/>
  <c r="J379" i="4"/>
  <c r="K379" i="4"/>
  <c r="F379" i="4"/>
  <c r="E390" i="4"/>
  <c r="E391" i="4"/>
  <c r="E392" i="4"/>
  <c r="E393" i="4"/>
  <c r="F389" i="4"/>
  <c r="E385" i="4"/>
  <c r="E386" i="4"/>
  <c r="E387" i="4"/>
  <c r="E388" i="4"/>
  <c r="F384" i="4"/>
  <c r="F362" i="4"/>
  <c r="E363" i="4"/>
  <c r="E364" i="4"/>
  <c r="E365" i="4"/>
  <c r="E366" i="4"/>
  <c r="E311" i="4"/>
  <c r="E310" i="4"/>
  <c r="E309" i="4"/>
  <c r="E308" i="4"/>
  <c r="K307" i="4"/>
  <c r="J307" i="4"/>
  <c r="I307" i="4"/>
  <c r="H307" i="4"/>
  <c r="G307" i="4"/>
  <c r="F307" i="4"/>
  <c r="E306" i="4"/>
  <c r="E305" i="4"/>
  <c r="E304" i="4"/>
  <c r="E303" i="4"/>
  <c r="K302" i="4"/>
  <c r="J302" i="4"/>
  <c r="I302" i="4"/>
  <c r="H302" i="4"/>
  <c r="G302" i="4"/>
  <c r="F302" i="4"/>
  <c r="E301" i="4"/>
  <c r="E300" i="4"/>
  <c r="E299" i="4"/>
  <c r="E298" i="4"/>
  <c r="K297" i="4"/>
  <c r="J297" i="4"/>
  <c r="I297" i="4"/>
  <c r="H297" i="4"/>
  <c r="F297" i="4"/>
  <c r="E296" i="4"/>
  <c r="E295" i="4"/>
  <c r="E294" i="4"/>
  <c r="E293" i="4"/>
  <c r="K292" i="4"/>
  <c r="J292" i="4"/>
  <c r="I292" i="4"/>
  <c r="H292" i="4"/>
  <c r="G292" i="4"/>
  <c r="F292" i="4"/>
  <c r="E231" i="4"/>
  <c r="E230" i="4"/>
  <c r="E229" i="4"/>
  <c r="E228" i="4"/>
  <c r="K227" i="4"/>
  <c r="I227" i="4"/>
  <c r="H227" i="4"/>
  <c r="G227" i="4"/>
  <c r="F227" i="4"/>
  <c r="F347" i="4"/>
  <c r="E348" i="4"/>
  <c r="E349" i="4"/>
  <c r="E350" i="4"/>
  <c r="E351" i="4"/>
  <c r="E226" i="4"/>
  <c r="E221" i="4"/>
  <c r="E220" i="4"/>
  <c r="E219" i="4"/>
  <c r="E218" i="4"/>
  <c r="K217" i="4"/>
  <c r="J217" i="4"/>
  <c r="I217" i="4"/>
  <c r="H217" i="4"/>
  <c r="G217" i="4"/>
  <c r="F217" i="4"/>
  <c r="E201" i="4"/>
  <c r="E200" i="4"/>
  <c r="E199" i="4"/>
  <c r="E198" i="4"/>
  <c r="K197" i="4"/>
  <c r="J197" i="4"/>
  <c r="I197" i="4"/>
  <c r="H197" i="4"/>
  <c r="G197" i="4"/>
  <c r="F197" i="4"/>
  <c r="F187" i="4"/>
  <c r="E188" i="4"/>
  <c r="E189" i="4"/>
  <c r="E190" i="4"/>
  <c r="E191" i="4"/>
  <c r="F182" i="4"/>
  <c r="E183" i="4"/>
  <c r="E184" i="4"/>
  <c r="E185" i="4"/>
  <c r="E186" i="4"/>
  <c r="F167" i="4"/>
  <c r="F162" i="4"/>
  <c r="E163" i="4"/>
  <c r="E164" i="4"/>
  <c r="E165" i="4"/>
  <c r="E166" i="4"/>
  <c r="E139" i="4"/>
  <c r="E138" i="4"/>
  <c r="E137" i="4"/>
  <c r="J136" i="4"/>
  <c r="I136" i="4"/>
  <c r="H136" i="4"/>
  <c r="G136" i="4"/>
  <c r="F136" i="4"/>
  <c r="E134" i="4"/>
  <c r="E133" i="4"/>
  <c r="E132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425" i="4"/>
  <c r="E427" i="4"/>
  <c r="E426" i="4"/>
  <c r="G414" i="4"/>
  <c r="H414" i="4"/>
  <c r="I414" i="4"/>
  <c r="J414" i="4"/>
  <c r="K414" i="4"/>
  <c r="F414" i="4"/>
  <c r="E416" i="4"/>
  <c r="E402" i="4"/>
  <c r="E403" i="4"/>
  <c r="E171" i="4"/>
  <c r="E170" i="4"/>
  <c r="J13" i="4" l="1"/>
  <c r="E13" i="4" s="1"/>
  <c r="J19" i="4"/>
  <c r="J55" i="4"/>
  <c r="K15" i="4"/>
  <c r="G56" i="4"/>
  <c r="K19" i="4"/>
  <c r="I13" i="4"/>
  <c r="E28" i="4"/>
  <c r="H25" i="4"/>
  <c r="H19" i="4"/>
  <c r="F57" i="4"/>
  <c r="G57" i="4"/>
  <c r="F56" i="4"/>
  <c r="F55" i="4" s="1"/>
  <c r="J25" i="4"/>
  <c r="K25" i="4"/>
  <c r="E27" i="4"/>
  <c r="I19" i="4"/>
  <c r="I55" i="4"/>
  <c r="I25" i="4"/>
  <c r="E384" i="4"/>
  <c r="K14" i="4"/>
  <c r="F153" i="4"/>
  <c r="F222" i="4"/>
  <c r="H16" i="4"/>
  <c r="H55" i="4"/>
  <c r="H15" i="4"/>
  <c r="E369" i="4"/>
  <c r="E327" i="4"/>
  <c r="E224" i="4"/>
  <c r="H152" i="4"/>
  <c r="I61" i="4"/>
  <c r="G21" i="4"/>
  <c r="G43" i="4"/>
  <c r="G20" i="4"/>
  <c r="E44" i="4"/>
  <c r="E26" i="4"/>
  <c r="G25" i="4"/>
  <c r="E400" i="4"/>
  <c r="G399" i="4"/>
  <c r="G16" i="4"/>
  <c r="E225" i="4"/>
  <c r="G61" i="4"/>
  <c r="E449" i="4"/>
  <c r="E444" i="4"/>
  <c r="E223" i="4"/>
  <c r="G222" i="4"/>
  <c r="G157" i="4"/>
  <c r="E389" i="4"/>
  <c r="E404" i="4"/>
  <c r="F152" i="4"/>
  <c r="E401" i="4"/>
  <c r="F368" i="4"/>
  <c r="E368" i="4" s="1"/>
  <c r="E106" i="4"/>
  <c r="E49" i="4"/>
  <c r="E96" i="4"/>
  <c r="E202" i="4"/>
  <c r="E342" i="4"/>
  <c r="F43" i="4"/>
  <c r="F20" i="4"/>
  <c r="F16" i="4"/>
  <c r="F25" i="4"/>
  <c r="E37" i="4"/>
  <c r="E31" i="4"/>
  <c r="F399" i="4"/>
  <c r="E424" i="4"/>
  <c r="E419" i="4"/>
  <c r="E409" i="4"/>
  <c r="F157" i="4"/>
  <c r="E292" i="4"/>
  <c r="E362" i="4"/>
  <c r="E307" i="4"/>
  <c r="E302" i="4"/>
  <c r="E297" i="4"/>
  <c r="E227" i="4"/>
  <c r="F61" i="4"/>
  <c r="F101" i="4"/>
  <c r="E217" i="4"/>
  <c r="E197" i="4"/>
  <c r="E187" i="4"/>
  <c r="E162" i="4"/>
  <c r="E136" i="4"/>
  <c r="E131" i="4"/>
  <c r="E126" i="4"/>
  <c r="E414" i="4"/>
  <c r="E121" i="4"/>
  <c r="E91" i="4"/>
  <c r="J86" i="4"/>
  <c r="K86" i="4"/>
  <c r="E85" i="4" s="1"/>
  <c r="E82" i="4"/>
  <c r="E72" i="4"/>
  <c r="E77" i="4"/>
  <c r="E73" i="4"/>
  <c r="E428" i="4"/>
  <c r="E158" i="4"/>
  <c r="E169" i="4"/>
  <c r="E104" i="4"/>
  <c r="E103" i="4"/>
  <c r="E102" i="4"/>
  <c r="J101" i="4"/>
  <c r="H101" i="4"/>
  <c r="G101" i="4"/>
  <c r="E58" i="4"/>
  <c r="E59" i="4"/>
  <c r="E60" i="4"/>
  <c r="E156" i="4"/>
  <c r="E155" i="4"/>
  <c r="E154" i="4"/>
  <c r="K13" i="4" l="1"/>
  <c r="G15" i="4"/>
  <c r="E21" i="4"/>
  <c r="H151" i="4"/>
  <c r="H14" i="4"/>
  <c r="H13" i="4" s="1"/>
  <c r="G19" i="4"/>
  <c r="E25" i="4"/>
  <c r="E153" i="4"/>
  <c r="E20" i="4"/>
  <c r="E399" i="4"/>
  <c r="G55" i="4"/>
  <c r="E55" i="4" s="1"/>
  <c r="G14" i="4"/>
  <c r="E152" i="4"/>
  <c r="E56" i="4"/>
  <c r="E43" i="4"/>
  <c r="F367" i="4"/>
  <c r="E367" i="4" s="1"/>
  <c r="F151" i="4"/>
  <c r="F14" i="4"/>
  <c r="F19" i="4"/>
  <c r="F15" i="4"/>
  <c r="E66" i="4"/>
  <c r="E347" i="4"/>
  <c r="E57" i="4"/>
  <c r="E222" i="4"/>
  <c r="E182" i="4"/>
  <c r="I86" i="4"/>
  <c r="E157" i="4"/>
  <c r="E167" i="4"/>
  <c r="E101" i="4"/>
  <c r="G13" i="4" l="1"/>
  <c r="E19" i="4"/>
  <c r="E151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418" i="4"/>
  <c r="E417" i="4"/>
  <c r="E415" i="4"/>
  <c r="E159" i="4"/>
  <c r="E65" i="4"/>
  <c r="E64" i="4"/>
  <c r="E63" i="4"/>
  <c r="E62" i="4"/>
  <c r="E18" i="4"/>
  <c r="E17" i="4"/>
  <c r="E16" i="4"/>
  <c r="E15" i="4"/>
  <c r="E14" i="4"/>
  <c r="E87" i="4" l="1"/>
  <c r="E379" i="4"/>
  <c r="E61" i="4"/>
  <c r="F86" i="4" l="1"/>
  <c r="E86" i="4" s="1"/>
</calcChain>
</file>

<file path=xl/sharedStrings.xml><?xml version="1.0" encoding="utf-8"?>
<sst xmlns="http://schemas.openxmlformats.org/spreadsheetml/2006/main" count="766" uniqueCount="185">
  <si>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</si>
  <si>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</si>
  <si>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</si>
  <si>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</si>
  <si>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</si>
  <si>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</si>
  <si>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</si>
  <si>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</si>
  <si>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</si>
  <si>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</si>
  <si>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</si>
  <si>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</si>
  <si>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</si>
  <si>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</si>
  <si>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</si>
  <si>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</si>
  <si>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</si>
  <si>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</si>
  <si>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</si>
  <si>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</si>
  <si>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</si>
  <si>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</si>
  <si>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</si>
  <si>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</si>
  <si>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</si>
  <si>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</si>
  <si>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</si>
  <si>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</si>
  <si>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</si>
  <si>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</si>
  <si>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</si>
  <si>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</si>
  <si>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</si>
  <si>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</si>
  <si>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</si>
  <si>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</si>
  <si>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</si>
  <si>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</si>
  <si>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</si>
  <si>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</si>
  <si>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</si>
  <si>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</si>
  <si>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</si>
  <si>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</si>
  <si>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</si>
  <si>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</si>
  <si>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</si>
  <si>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</si>
  <si>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</si>
  <si>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</si>
  <si>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</si>
  <si>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</si>
  <si>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</si>
  <si>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</si>
  <si>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</si>
  <si>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</si>
  <si>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</si>
  <si>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</si>
  <si>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</si>
  <si>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</si>
  <si>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</si>
  <si>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</si>
  <si>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</si>
  <si>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</si>
  <si>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</si>
  <si>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</si>
  <si>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</si>
  <si>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</si>
  <si>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</si>
  <si>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</si>
  <si>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</si>
  <si>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</si>
  <si>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</si>
  <si>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</si>
  <si>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</si>
  <si>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</si>
  <si>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</si>
  <si>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</si>
  <si>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</si>
  <si>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</si>
  <si>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</si>
  <si>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</si>
  <si>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</si>
  <si>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</si>
  <si>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</si>
  <si>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</si>
  <si>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</si>
  <si>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</si>
  <si>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</si>
  <si>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</si>
  <si>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</si>
  <si>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</si>
  <si>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</si>
  <si>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</si>
  <si>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</si>
  <si>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</si>
  <si>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</si>
  <si>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</si>
  <si>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</si>
  <si>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</si>
  <si>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</si>
  <si>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</si>
  <si>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</si>
  <si>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</si>
  <si>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</si>
  <si>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</si>
  <si>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</si>
  <si>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</si>
  <si>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</si>
  <si>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</si>
  <si>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</si>
  <si>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</si>
  <si>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</si>
  <si>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</si>
  <si>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</si>
  <si>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</si>
  <si>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</si>
  <si>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</si>
  <si>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Мероприятие (07102S6200)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</si>
  <si>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</si>
  <si>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</si>
  <si>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</si>
  <si>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</si>
  <si>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</si>
  <si>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</si>
  <si>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</si>
  <si>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</si>
  <si>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</si>
  <si>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</si>
  <si>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</si>
  <si>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</si>
  <si>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</si>
  <si>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</si>
  <si>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</si>
  <si>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Модернизация объектов дополнительного образования, Капитальный ремонт здания МБУ ДО "Чендекская школа искусств"(стройконтроль по кап.ремонту)</t>
  </si>
  <si>
    <t>Мероприятия, направленные на развитие дополнительного образования Капитальный ремонт лагеря "Беловодье"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</si>
  <si>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</si>
  <si>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</si>
  <si>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</si>
  <si>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</si>
  <si>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</si>
  <si>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Проведение капитального ремонта, МБОУ "Тюгурюкская СОШ" филиал детский сад "Веснянка" ( ремонт крыльцо,дверные проемы)</t>
  </si>
  <si>
    <t>Проведение капитального ремонта, МБОУ "Абайская ООШ" филиал детский сад "Теремок" (бурение скважины)</t>
  </si>
  <si>
    <t>Ремонты ( Тихоньская ООШ; Усть-Кокса  "Хрусталек"; Верх-Уймонская ООШ; Мультинская ООШ)</t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</si>
  <si>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  <r>
      <rPr>
        <sz val="12"/>
        <color rgb="FFFF0000"/>
        <rFont val="Times New Roman"/>
        <family val="1"/>
        <charset val="204"/>
      </rPr>
      <t>Ч</t>
    </r>
  </si>
  <si>
    <r>
      <t>Мероприятие 072</t>
    </r>
    <r>
      <rPr>
        <sz val="12"/>
        <color rgb="FFFF0000"/>
        <rFont val="Times New Roman"/>
        <family val="1"/>
        <charset val="204"/>
      </rPr>
      <t>Е</t>
    </r>
    <r>
      <rPr>
        <sz val="12"/>
        <color theme="1"/>
        <rFont val="Times New Roman"/>
        <family val="1"/>
        <charset val="204"/>
      </rPr>
      <t>15520</t>
    </r>
    <r>
      <rPr>
        <sz val="12"/>
        <color rgb="FFFF0000"/>
        <rFont val="Times New Roman"/>
        <family val="1"/>
        <charset val="204"/>
      </rPr>
      <t>F</t>
    </r>
  </si>
  <si>
    <t>мероприятие 073А102000)</t>
  </si>
  <si>
    <t>Проведение капитального ремонта (мероприятия по модернизации муниципальных детских школ искусств по видам искусств)</t>
  </si>
  <si>
    <t>Обеспечение горячим питанием отдельных категорий учащихся 5-11 классов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</si>
  <si>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(субсидии)</t>
  </si>
  <si>
    <t xml:space="preserve">Приложение N 5   к Постановлению № 110 от 16.02.2023г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</si>
  <si>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Администрация МО «Усть-Коксинский район»
Бюджетные учреждения МО «Усть-Коксинский район» 
</t>
  </si>
  <si>
    <t>Прогнозная (справочная) оценка ресурсного обеспечения реализации муниципальной программы за счет всех источников</t>
  </si>
  <si>
    <t>Начальник управления образования администрации МО "Усть-Коксинский район"                  С.П.Бочкарева</t>
  </si>
  <si>
    <t>М.П.</t>
  </si>
  <si>
    <t>Глава муниципального образования " Усть-Коксинский район" РА                                                      Д.Н.Кочевов</t>
  </si>
  <si>
    <t>Создание условий по обеспечению реализации муниципальной программы МО "Усть-Коксинский район" Республики Алтай " Развитие образования"</t>
  </si>
  <si>
    <t>Материально - техническое обеспечение образовательных организаций (МБОУ "Мультинская СОШ"  "Школа безопасности")</t>
  </si>
  <si>
    <t>Проведение капитального ремонта, МБОУ "Тихоньская ООШ" (ПСД в целях капремонта)</t>
  </si>
  <si>
    <t>Реализация мероприятий по модернизации школьных систем образования, Капитальный ремонт МБОУ "Тюгурюкская ООШ" (модернизация школьных систем образования)</t>
  </si>
  <si>
    <t>Создание условий функционирования учреждений,филиал  детский сад "Сказочный городок" МБОУ "Усть-Коксинская СОШ"</t>
  </si>
  <si>
    <t>Материально-техническое обеспечение дошкольных учреждений, ремонт и укрепление материально-технической базы в МБОУ "Абайская ООШ" им.В.Н.Тюлентина д/с "Теремок"</t>
  </si>
  <si>
    <t>Проведение капитального ремонта детского сада "Тополек" МБОУ "Усть-Коксинская СОШ"</t>
  </si>
  <si>
    <t>Проведение капитального ремонта учреждений образования (+600,0 Тюнгурская ООШ)</t>
  </si>
  <si>
    <t>Проведение капитальтного ремонта,  МБОУ "Кайтанакская ООШ" кап ремонт вентеляции</t>
  </si>
  <si>
    <t>Проведение капитальтного ремонта,  МБОУ "Юстинская ООШ" кап ремонт дымовой трубы</t>
  </si>
  <si>
    <t>Проведение капитальтного ремонта,  МБОУ "Верх-Уймонская ООШ"филиал "Гагарская НОШ" кап ремонт</t>
  </si>
  <si>
    <t>Реализация мероприятий по модернизации школьных систем образования, Капитальный ремонт МБОУ " Тюнгурская ООШ" (модернизация школьных систем образования)</t>
  </si>
  <si>
    <t>Проведение капитальтного ремонта,объектов общего образования  МБОУ "Талдинская СОШ"  (ПСД в целях капремонта</t>
  </si>
  <si>
    <t>Проведение капитального ремонта объектов общего образования МБОУ "Катандинская СОШ" (ПСД в целях капремонта)</t>
  </si>
  <si>
    <t>Мероприятие</t>
  </si>
  <si>
    <t>Установка систем молниезащиты</t>
  </si>
  <si>
    <t>Создание новых  мест в общеобразовательных организациях ( за счет средств резервного фонда Правительства Российской Федерации)  Строительство комплекса "школа-детский сад" на 80 и 40 мест в с.Тихонькая Усть-Коксинского района РА</t>
  </si>
  <si>
    <t>Мероприятие 072Е250982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</si>
  <si>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(спортивный зал с.Банное)</t>
  </si>
  <si>
    <t>мероприятие 1 0730101000</t>
  </si>
  <si>
    <t>Обеспечение функционирования модели персонифицированного финансирования дополнительного образования детей " НАВИГАТОР"</t>
  </si>
  <si>
    <t>Повышение оплаты труда педагогических работников образовательных организаций дополнительного образования детей Усть-Коксинская ДШИ</t>
  </si>
  <si>
    <t>Обеспечение условий функционирования МОУДОД Чендекская ДШИ (с з/п)</t>
  </si>
  <si>
    <t>Повышение оплаты труда педагогических работников образовательных организаций дополнительного образования детей орга</t>
  </si>
  <si>
    <t xml:space="preserve"> мероприятие 0730601000</t>
  </si>
  <si>
    <t>Основное мероприятие 0730501000</t>
  </si>
  <si>
    <r>
      <t>Обеспечение условий функционирования учреждений, Организация и проведение мероприятий (</t>
    </r>
    <r>
      <rPr>
        <b/>
        <sz val="12"/>
        <color theme="1"/>
        <rFont val="Times New Roman"/>
        <family val="1"/>
        <charset val="204"/>
      </rPr>
      <t>ДДТ</t>
    </r>
    <r>
      <rPr>
        <sz val="12"/>
        <color theme="1"/>
        <rFont val="Times New Roman"/>
        <family val="1"/>
        <charset val="204"/>
      </rPr>
      <t>)</t>
    </r>
  </si>
  <si>
    <t xml:space="preserve">Реализация мероприятий по модернизации школьных систем образования, Капитальный ремонт МБОУ "Горбуновская ООШ" </t>
  </si>
  <si>
    <t xml:space="preserve">Содержание систем пожарной безопасности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</si>
</sst>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/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4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4" fontId="0" fillId="4" borderId="1" xfId="0" applyNumberFormat="1" applyFill="1" applyBorder="1"/>
    <xf numFmtId="2" fontId="4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/>
    <xf numFmtId="2" fontId="0" fillId="2" borderId="0" xfId="0" applyNumberFormat="1" applyFill="1" applyAlignment="1">
      <alignment vertical="center"/>
    </xf>
    <xf numFmtId="0" fontId="6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0" fontId="1" fillId="5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top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2" fontId="9" fillId="0" borderId="7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8" fillId="5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vertical="center"/>
    </xf>
    <xf numFmtId="2" fontId="0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vertical="center"/>
    </xf>
    <xf numFmtId="2" fontId="0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0" fillId="7" borderId="1" xfId="0" applyFill="1" applyBorder="1"/>
    <xf numFmtId="2" fontId="2" fillId="7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34464"/>
        <c:axId val="193056768"/>
      </c:barChart>
      <c:catAx>
        <c:axId val="16633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3056768"/>
        <c:crosses val="autoZero"/>
        <c:auto val="1"/>
        <c:lblAlgn val="ctr"/>
        <c:lblOffset val="100"/>
        <c:noMultiLvlLbl val="0"/>
      </c:catAx>
      <c:valAx>
        <c:axId val="1930567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633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80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2"/>
  <sheetViews>
    <sheetView tabSelected="1" zoomScale="90" zoomScaleNormal="90" zoomScaleSheetLayoutView="90" workbookViewId="0">
      <selection activeCell="N6" sqref="N6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 x14ac:dyDescent="0.3">
      <c r="F1" s="158" t="s">
        <v>150</v>
      </c>
      <c r="G1" s="158"/>
      <c r="H1" s="158"/>
      <c r="I1" s="158"/>
      <c r="J1" s="158"/>
      <c r="K1" s="158"/>
    </row>
    <row r="2" spans="1:11" ht="39.6" customHeight="1" x14ac:dyDescent="0.3">
      <c r="D2" t="s">
        <v>95</v>
      </c>
      <c r="F2" s="158"/>
      <c r="G2" s="158"/>
      <c r="H2" s="158"/>
      <c r="I2" s="158"/>
      <c r="J2" s="158"/>
      <c r="K2" s="158"/>
    </row>
    <row r="3" spans="1:11" x14ac:dyDescent="0.3">
      <c r="A3" s="104" t="s">
        <v>152</v>
      </c>
    </row>
    <row r="4" spans="1:11" x14ac:dyDescent="0.3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x14ac:dyDescent="0.3">
      <c r="A5" s="160" t="s">
        <v>2</v>
      </c>
      <c r="B5" s="160"/>
      <c r="C5" s="160"/>
      <c r="D5" s="165" t="s">
        <v>44</v>
      </c>
      <c r="E5" s="165"/>
      <c r="F5" s="165"/>
      <c r="G5" s="165"/>
      <c r="H5" s="165"/>
      <c r="I5" s="165"/>
      <c r="J5" s="165"/>
      <c r="K5" s="165"/>
    </row>
    <row r="6" spans="1:11" x14ac:dyDescent="0.3">
      <c r="A6" s="160" t="s">
        <v>3</v>
      </c>
      <c r="B6" s="160"/>
      <c r="C6" s="160"/>
      <c r="D6" s="166" t="s">
        <v>45</v>
      </c>
      <c r="E6" s="166"/>
      <c r="F6" s="166"/>
      <c r="G6" s="166"/>
      <c r="H6" s="166"/>
      <c r="I6" s="166"/>
      <c r="J6" s="166"/>
      <c r="K6" s="166"/>
    </row>
    <row r="11" spans="1:11" ht="15.6" x14ac:dyDescent="0.3">
      <c r="A11" s="163" t="s">
        <v>5</v>
      </c>
      <c r="B11" s="161" t="s">
        <v>6</v>
      </c>
      <c r="C11" s="161" t="s">
        <v>7</v>
      </c>
      <c r="D11" s="161" t="s">
        <v>8</v>
      </c>
      <c r="E11" s="8"/>
      <c r="F11" s="162" t="s">
        <v>9</v>
      </c>
      <c r="G11" s="162"/>
      <c r="H11" s="162"/>
      <c r="I11" s="162"/>
      <c r="J11" s="162"/>
      <c r="K11" s="162"/>
    </row>
    <row r="12" spans="1:11" ht="15.6" x14ac:dyDescent="0.3">
      <c r="A12" s="164"/>
      <c r="B12" s="136"/>
      <c r="C12" s="136"/>
      <c r="D12" s="136"/>
      <c r="E12" s="9" t="s">
        <v>16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</row>
    <row r="13" spans="1:11" ht="15.6" x14ac:dyDescent="0.3">
      <c r="A13" s="156" t="s">
        <v>1</v>
      </c>
      <c r="B13" s="156" t="s">
        <v>55</v>
      </c>
      <c r="C13" s="156" t="s">
        <v>28</v>
      </c>
      <c r="D13" s="40" t="s">
        <v>22</v>
      </c>
      <c r="E13" s="178">
        <f>F13+G13+H13+I13+J13+K13</f>
        <v>4978759.6069999998</v>
      </c>
      <c r="F13" s="83">
        <f>F14+F15+F16+F17+F18</f>
        <v>846022.44000000006</v>
      </c>
      <c r="G13" s="83">
        <f>G14+G15+G16+G17+G18</f>
        <v>820839.2209999999</v>
      </c>
      <c r="H13" s="83">
        <f t="shared" ref="H13:K13" si="0">H14+H15+H16+H17+H18</f>
        <v>908094.14</v>
      </c>
      <c r="I13" s="92">
        <f>I14+I15+I16+I17+I18</f>
        <v>1075454.2259999998</v>
      </c>
      <c r="J13" s="83">
        <f>J14+J15+J16+J17+J18</f>
        <v>795307.83000000007</v>
      </c>
      <c r="K13" s="83">
        <f t="shared" si="0"/>
        <v>533041.75</v>
      </c>
    </row>
    <row r="14" spans="1:11" ht="62.4" x14ac:dyDescent="0.3">
      <c r="A14" s="156"/>
      <c r="B14" s="156"/>
      <c r="C14" s="156"/>
      <c r="D14" s="43" t="s">
        <v>17</v>
      </c>
      <c r="E14" s="41">
        <f t="shared" ref="E14:E18" si="1">F14+G14+H14+I14+J14+K14</f>
        <v>1180110.702</v>
      </c>
      <c r="F14" s="84">
        <f t="shared" ref="F14:K16" si="2">F20+F56+F152+F368</f>
        <v>152461.58000000002</v>
      </c>
      <c r="G14" s="84">
        <f t="shared" si="2"/>
        <v>185469.92600000001</v>
      </c>
      <c r="H14" s="84">
        <f t="shared" si="2"/>
        <v>177688.88</v>
      </c>
      <c r="I14" s="84">
        <f t="shared" si="2"/>
        <v>212254.53599999999</v>
      </c>
      <c r="J14" s="84">
        <f t="shared" si="2"/>
        <v>251795.72</v>
      </c>
      <c r="K14" s="84">
        <f t="shared" si="2"/>
        <v>200440.06</v>
      </c>
    </row>
    <row r="15" spans="1:11" ht="82.2" customHeight="1" x14ac:dyDescent="0.3">
      <c r="A15" s="156"/>
      <c r="B15" s="156"/>
      <c r="C15" s="156"/>
      <c r="D15" s="43" t="s">
        <v>18</v>
      </c>
      <c r="E15" s="41">
        <f t="shared" si="1"/>
        <v>2864660.7449999996</v>
      </c>
      <c r="F15" s="84">
        <f t="shared" si="2"/>
        <v>485824.73</v>
      </c>
      <c r="G15" s="84">
        <f t="shared" si="2"/>
        <v>437308.58499999996</v>
      </c>
      <c r="H15" s="84">
        <f t="shared" si="2"/>
        <v>564440.99</v>
      </c>
      <c r="I15" s="84">
        <f t="shared" si="2"/>
        <v>728371.08999999985</v>
      </c>
      <c r="J15" s="84">
        <f t="shared" si="2"/>
        <v>400513.93000000005</v>
      </c>
      <c r="K15" s="84">
        <f t="shared" si="2"/>
        <v>248201.41999999998</v>
      </c>
    </row>
    <row r="16" spans="1:11" ht="62.4" x14ac:dyDescent="0.3">
      <c r="A16" s="156"/>
      <c r="B16" s="156"/>
      <c r="C16" s="156"/>
      <c r="D16" s="43" t="s">
        <v>19</v>
      </c>
      <c r="E16" s="41">
        <f t="shared" si="1"/>
        <v>933988.15999999992</v>
      </c>
      <c r="F16" s="84">
        <f t="shared" si="2"/>
        <v>207736.13</v>
      </c>
      <c r="G16" s="84">
        <f t="shared" si="2"/>
        <v>198060.71</v>
      </c>
      <c r="H16" s="84">
        <f t="shared" si="2"/>
        <v>165964.27000000002</v>
      </c>
      <c r="I16" s="84">
        <f t="shared" si="2"/>
        <v>134828.6</v>
      </c>
      <c r="J16" s="84">
        <f t="shared" si="2"/>
        <v>142998.18</v>
      </c>
      <c r="K16" s="84">
        <f t="shared" si="2"/>
        <v>84400.26999999999</v>
      </c>
    </row>
    <row r="17" spans="1:12" ht="78" x14ac:dyDescent="0.3">
      <c r="A17" s="156"/>
      <c r="B17" s="156"/>
      <c r="C17" s="156"/>
      <c r="D17" s="43" t="s">
        <v>20</v>
      </c>
      <c r="E17" s="41">
        <f t="shared" si="1"/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2" ht="46.8" x14ac:dyDescent="0.3">
      <c r="A18" s="156"/>
      <c r="B18" s="156"/>
      <c r="C18" s="156"/>
      <c r="D18" s="43" t="s">
        <v>21</v>
      </c>
      <c r="E18" s="41">
        <f t="shared" si="1"/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2" ht="15.6" x14ac:dyDescent="0.3">
      <c r="A19" s="156" t="s">
        <v>4</v>
      </c>
      <c r="B19" s="156" t="s">
        <v>156</v>
      </c>
      <c r="C19" s="156" t="s">
        <v>28</v>
      </c>
      <c r="D19" s="40" t="s">
        <v>22</v>
      </c>
      <c r="E19" s="41">
        <f>F19+G19+H19+I19+J19+K19</f>
        <v>145521.41</v>
      </c>
      <c r="F19" s="42">
        <f>F20+F21+F22+F23+F24</f>
        <v>23239.210000000003</v>
      </c>
      <c r="G19" s="42">
        <f t="shared" ref="G19:K19" si="3">G20+G21+G22+G23+G24</f>
        <v>22821.340000000004</v>
      </c>
      <c r="H19" s="42">
        <f t="shared" si="3"/>
        <v>25138.75</v>
      </c>
      <c r="I19" s="39">
        <f t="shared" si="3"/>
        <v>25520.84</v>
      </c>
      <c r="J19" s="39">
        <f>J20+J21+J22+J23+J24</f>
        <v>23324.5</v>
      </c>
      <c r="K19" s="39">
        <f t="shared" si="3"/>
        <v>25476.769999999997</v>
      </c>
    </row>
    <row r="20" spans="1:12" ht="62.4" x14ac:dyDescent="0.3">
      <c r="A20" s="156"/>
      <c r="B20" s="156"/>
      <c r="C20" s="156"/>
      <c r="D20" s="43" t="s">
        <v>17</v>
      </c>
      <c r="E20" s="41">
        <f t="shared" ref="E20:E24" si="4">F20+G20+H20+I20+J20+K20</f>
        <v>107645.28</v>
      </c>
      <c r="F20" s="44">
        <f>F26+F44</f>
        <v>17566.260000000002</v>
      </c>
      <c r="G20" s="44">
        <f t="shared" ref="G20:K20" si="5">G26+G44</f>
        <v>16900.370000000003</v>
      </c>
      <c r="H20" s="44">
        <f t="shared" si="5"/>
        <v>18639.93</v>
      </c>
      <c r="I20" s="44">
        <f>I26+I44</f>
        <v>18943.27</v>
      </c>
      <c r="J20" s="44">
        <f>J26+J44</f>
        <v>16545.5</v>
      </c>
      <c r="K20" s="44">
        <f t="shared" si="5"/>
        <v>19049.949999999997</v>
      </c>
    </row>
    <row r="21" spans="1:12" ht="93.6" x14ac:dyDescent="0.3">
      <c r="A21" s="156"/>
      <c r="B21" s="156"/>
      <c r="C21" s="156"/>
      <c r="D21" s="43" t="s">
        <v>18</v>
      </c>
      <c r="E21" s="41">
        <f t="shared" si="4"/>
        <v>37876.129999999997</v>
      </c>
      <c r="F21" s="44">
        <f>F27+F45</f>
        <v>5672.95</v>
      </c>
      <c r="G21" s="44">
        <f t="shared" ref="G21:K21" si="6">G27+G45</f>
        <v>5920.97</v>
      </c>
      <c r="H21" s="44">
        <f t="shared" si="6"/>
        <v>6498.82</v>
      </c>
      <c r="I21" s="44">
        <f>I27+I45</f>
        <v>6577.57</v>
      </c>
      <c r="J21" s="44">
        <f t="shared" si="6"/>
        <v>6779</v>
      </c>
      <c r="K21" s="44">
        <f t="shared" si="6"/>
        <v>6426.82</v>
      </c>
    </row>
    <row r="22" spans="1:12" ht="62.4" x14ac:dyDescent="0.3">
      <c r="A22" s="156"/>
      <c r="B22" s="156"/>
      <c r="C22" s="156"/>
      <c r="D22" s="43" t="s">
        <v>19</v>
      </c>
      <c r="E22" s="41">
        <f t="shared" si="4"/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1"/>
    </row>
    <row r="23" spans="1:12" ht="78" x14ac:dyDescent="0.3">
      <c r="A23" s="156"/>
      <c r="B23" s="156"/>
      <c r="C23" s="156"/>
      <c r="D23" s="43" t="s">
        <v>20</v>
      </c>
      <c r="E23" s="41">
        <f t="shared" si="4"/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</row>
    <row r="24" spans="1:12" ht="46.8" x14ac:dyDescent="0.3">
      <c r="A24" s="156"/>
      <c r="B24" s="156"/>
      <c r="C24" s="156"/>
      <c r="D24" s="43" t="s">
        <v>21</v>
      </c>
      <c r="E24" s="41">
        <f t="shared" si="4"/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</row>
    <row r="25" spans="1:12" ht="15.6" x14ac:dyDescent="0.3">
      <c r="A25" s="157" t="s">
        <v>23</v>
      </c>
      <c r="B25" s="157" t="s">
        <v>49</v>
      </c>
      <c r="C25" s="157" t="s">
        <v>28</v>
      </c>
      <c r="D25" s="61" t="s">
        <v>22</v>
      </c>
      <c r="E25" s="73">
        <f>F25+G25+H25+I25+J25+K25</f>
        <v>40282.68</v>
      </c>
      <c r="F25" s="74">
        <f>F26+F27+F28+F29+F30</f>
        <v>6851.08</v>
      </c>
      <c r="G25" s="74">
        <f t="shared" ref="G25:K25" si="7">G26+G27+G28+G29+G30</f>
        <v>6180.52</v>
      </c>
      <c r="H25" s="74">
        <f t="shared" si="7"/>
        <v>6768.11</v>
      </c>
      <c r="I25" s="74">
        <f t="shared" si="7"/>
        <v>6720.82</v>
      </c>
      <c r="J25" s="74">
        <f t="shared" si="7"/>
        <v>6050.5</v>
      </c>
      <c r="K25" s="74">
        <f t="shared" si="7"/>
        <v>7711.65</v>
      </c>
    </row>
    <row r="26" spans="1:12" ht="62.4" x14ac:dyDescent="0.3">
      <c r="A26" s="157"/>
      <c r="B26" s="157"/>
      <c r="C26" s="157"/>
      <c r="D26" s="63" t="s">
        <v>17</v>
      </c>
      <c r="E26" s="73">
        <f t="shared" ref="E26:E30" si="8">F26+G26+H26+I26+J26+K26</f>
        <v>40210.68</v>
      </c>
      <c r="F26" s="75">
        <f>F32+F38</f>
        <v>6851.08</v>
      </c>
      <c r="G26" s="75">
        <f t="shared" ref="G26:K26" si="9">G32+G38</f>
        <v>6180.52</v>
      </c>
      <c r="H26" s="75">
        <f t="shared" si="9"/>
        <v>6696.11</v>
      </c>
      <c r="I26" s="75">
        <f t="shared" si="9"/>
        <v>6720.82</v>
      </c>
      <c r="J26" s="75">
        <f t="shared" si="9"/>
        <v>6050.5</v>
      </c>
      <c r="K26" s="75">
        <f t="shared" si="9"/>
        <v>7711.65</v>
      </c>
    </row>
    <row r="27" spans="1:12" ht="93.6" x14ac:dyDescent="0.3">
      <c r="A27" s="157"/>
      <c r="B27" s="157"/>
      <c r="C27" s="157"/>
      <c r="D27" s="63" t="s">
        <v>18</v>
      </c>
      <c r="E27" s="73">
        <f t="shared" si="8"/>
        <v>72</v>
      </c>
      <c r="F27" s="75">
        <f>F33+F39</f>
        <v>0</v>
      </c>
      <c r="G27" s="75">
        <f t="shared" ref="G27:K27" si="10">G33+G39</f>
        <v>0</v>
      </c>
      <c r="H27" s="75">
        <f t="shared" si="10"/>
        <v>72</v>
      </c>
      <c r="I27" s="75">
        <f t="shared" si="10"/>
        <v>0</v>
      </c>
      <c r="J27" s="75">
        <f t="shared" si="10"/>
        <v>0</v>
      </c>
      <c r="K27" s="75">
        <f t="shared" si="10"/>
        <v>0</v>
      </c>
    </row>
    <row r="28" spans="1:12" ht="62.4" x14ac:dyDescent="0.3">
      <c r="A28" s="157"/>
      <c r="B28" s="157"/>
      <c r="C28" s="157"/>
      <c r="D28" s="63" t="s">
        <v>19</v>
      </c>
      <c r="E28" s="73">
        <f t="shared" si="8"/>
        <v>0</v>
      </c>
      <c r="F28" s="75">
        <f>F34+F40</f>
        <v>0</v>
      </c>
      <c r="G28" s="75">
        <f t="shared" ref="G28:J28" si="11">G34+G40</f>
        <v>0</v>
      </c>
      <c r="H28" s="75">
        <f t="shared" si="11"/>
        <v>0</v>
      </c>
      <c r="I28" s="75">
        <f t="shared" si="11"/>
        <v>0</v>
      </c>
      <c r="J28" s="75">
        <f t="shared" si="11"/>
        <v>0</v>
      </c>
      <c r="K28" s="75">
        <v>0</v>
      </c>
    </row>
    <row r="29" spans="1:12" ht="78" x14ac:dyDescent="0.3">
      <c r="A29" s="157"/>
      <c r="B29" s="157"/>
      <c r="C29" s="157"/>
      <c r="D29" s="63" t="s">
        <v>20</v>
      </c>
      <c r="E29" s="73">
        <f t="shared" si="8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2" ht="46.8" x14ac:dyDescent="0.3">
      <c r="A30" s="157"/>
      <c r="B30" s="157"/>
      <c r="C30" s="157"/>
      <c r="D30" s="63" t="s">
        <v>21</v>
      </c>
      <c r="E30" s="73">
        <f t="shared" si="8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2" ht="15.6" x14ac:dyDescent="0.3">
      <c r="A31" s="161" t="s">
        <v>50</v>
      </c>
      <c r="B31" s="167" t="s">
        <v>32</v>
      </c>
      <c r="C31" s="167" t="s">
        <v>28</v>
      </c>
      <c r="D31" s="14" t="s">
        <v>22</v>
      </c>
      <c r="E31" s="15">
        <f>F31+G31+H31+I31+J31+K31</f>
        <v>39498.65</v>
      </c>
      <c r="F31" s="13">
        <f>F32+F33+F34+F35+F36</f>
        <v>6651.08</v>
      </c>
      <c r="G31" s="13">
        <f t="shared" ref="G31:K31" si="12">G32+G33+G34+G35+G36</f>
        <v>6130.52</v>
      </c>
      <c r="H31" s="13">
        <f t="shared" si="12"/>
        <v>6404.08</v>
      </c>
      <c r="I31" s="13">
        <f t="shared" si="12"/>
        <v>6600.82</v>
      </c>
      <c r="J31" s="13">
        <f t="shared" si="12"/>
        <v>6000.5</v>
      </c>
      <c r="K31" s="13">
        <f t="shared" si="12"/>
        <v>7711.65</v>
      </c>
    </row>
    <row r="32" spans="1:12" ht="62.4" x14ac:dyDescent="0.3">
      <c r="A32" s="161"/>
      <c r="B32" s="167"/>
      <c r="C32" s="167"/>
      <c r="D32" s="16" t="s">
        <v>17</v>
      </c>
      <c r="E32" s="15">
        <f>F32+G32+H32+I32+J32+K32</f>
        <v>39426.65</v>
      </c>
      <c r="F32" s="18">
        <v>6651.08</v>
      </c>
      <c r="G32" s="18">
        <v>6130.52</v>
      </c>
      <c r="H32" s="18">
        <v>6332.08</v>
      </c>
      <c r="I32" s="18">
        <v>6600.82</v>
      </c>
      <c r="J32" s="132">
        <v>6000.5</v>
      </c>
      <c r="K32" s="18">
        <v>7711.65</v>
      </c>
    </row>
    <row r="33" spans="1:11" ht="93.6" x14ac:dyDescent="0.3">
      <c r="A33" s="161"/>
      <c r="B33" s="167"/>
      <c r="C33" s="167"/>
      <c r="D33" s="16" t="s">
        <v>18</v>
      </c>
      <c r="E33" s="15">
        <f t="shared" ref="E33:E36" si="13">F33+G33+H33+I33+J33+K33</f>
        <v>72</v>
      </c>
      <c r="F33" s="18">
        <v>0</v>
      </c>
      <c r="G33" s="18">
        <v>0</v>
      </c>
      <c r="H33" s="18">
        <v>72</v>
      </c>
      <c r="I33" s="18">
        <v>0</v>
      </c>
      <c r="J33" s="18">
        <v>0</v>
      </c>
      <c r="K33" s="18">
        <v>0</v>
      </c>
    </row>
    <row r="34" spans="1:11" ht="62.4" x14ac:dyDescent="0.3">
      <c r="A34" s="161"/>
      <c r="B34" s="167"/>
      <c r="C34" s="167"/>
      <c r="D34" s="16" t="s">
        <v>19</v>
      </c>
      <c r="E34" s="15">
        <f t="shared" si="13"/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78" x14ac:dyDescent="0.3">
      <c r="A35" s="161"/>
      <c r="B35" s="167"/>
      <c r="C35" s="167"/>
      <c r="D35" s="16" t="s">
        <v>20</v>
      </c>
      <c r="E35" s="15">
        <f t="shared" si="13"/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46.8" x14ac:dyDescent="0.3">
      <c r="A36" s="161"/>
      <c r="B36" s="167"/>
      <c r="C36" s="167"/>
      <c r="D36" s="16" t="s">
        <v>21</v>
      </c>
      <c r="E36" s="15">
        <f t="shared" si="13"/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5.6" x14ac:dyDescent="0.3">
      <c r="A37" s="161" t="s">
        <v>47</v>
      </c>
      <c r="B37" s="167" t="s">
        <v>33</v>
      </c>
      <c r="C37" s="167" t="s">
        <v>28</v>
      </c>
      <c r="D37" s="14" t="s">
        <v>22</v>
      </c>
      <c r="E37" s="19">
        <f>F37+G37+H37+I37+J37+K37</f>
        <v>784.03</v>
      </c>
      <c r="F37" s="20">
        <f>F38+F39+F40+F41+F42</f>
        <v>200</v>
      </c>
      <c r="G37" s="20">
        <f>G38+G39+G40+G41+G42</f>
        <v>50</v>
      </c>
      <c r="H37" s="20">
        <f t="shared" ref="H37:K37" si="14">H38+H39+H40+H41+H42</f>
        <v>364.03</v>
      </c>
      <c r="I37" s="20">
        <f t="shared" si="14"/>
        <v>120</v>
      </c>
      <c r="J37" s="20">
        <f t="shared" si="14"/>
        <v>50</v>
      </c>
      <c r="K37" s="20">
        <f t="shared" si="14"/>
        <v>0</v>
      </c>
    </row>
    <row r="38" spans="1:11" ht="62.4" x14ac:dyDescent="0.3">
      <c r="A38" s="161"/>
      <c r="B38" s="167"/>
      <c r="C38" s="167"/>
      <c r="D38" s="16" t="s">
        <v>17</v>
      </c>
      <c r="E38" s="19">
        <f t="shared" ref="E38" si="15">F38+G38+H38+I38+J38+K38</f>
        <v>784.03</v>
      </c>
      <c r="F38" s="21">
        <v>200</v>
      </c>
      <c r="G38" s="21">
        <v>50</v>
      </c>
      <c r="H38" s="21">
        <v>364.03</v>
      </c>
      <c r="I38" s="21">
        <v>120</v>
      </c>
      <c r="J38" s="128">
        <v>50</v>
      </c>
      <c r="K38" s="21">
        <v>0</v>
      </c>
    </row>
    <row r="39" spans="1:11" ht="93.6" x14ac:dyDescent="0.3">
      <c r="A39" s="161"/>
      <c r="B39" s="167"/>
      <c r="C39" s="167"/>
      <c r="D39" s="16" t="s">
        <v>18</v>
      </c>
      <c r="E39" s="19">
        <f>F39+G39+H39+I39+J39+K39</f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ht="62.4" x14ac:dyDescent="0.3">
      <c r="A40" s="161"/>
      <c r="B40" s="167"/>
      <c r="C40" s="167"/>
      <c r="D40" s="16" t="s">
        <v>19</v>
      </c>
      <c r="E40" s="19">
        <f>F40+G40+H40+I40+J40+K40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78" x14ac:dyDescent="0.3">
      <c r="A41" s="161"/>
      <c r="B41" s="167"/>
      <c r="C41" s="167"/>
      <c r="D41" s="16" t="s">
        <v>20</v>
      </c>
      <c r="E41" s="19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46.8" x14ac:dyDescent="0.3">
      <c r="A42" s="161"/>
      <c r="B42" s="167"/>
      <c r="C42" s="167"/>
      <c r="D42" s="16" t="s">
        <v>21</v>
      </c>
      <c r="E42" s="19">
        <f>F42+G42+H42+I42+J42+K42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.6" x14ac:dyDescent="0.3">
      <c r="A43" s="157" t="s">
        <v>25</v>
      </c>
      <c r="B43" s="157" t="s">
        <v>51</v>
      </c>
      <c r="C43" s="157" t="s">
        <v>28</v>
      </c>
      <c r="D43" s="61" t="s">
        <v>22</v>
      </c>
      <c r="E43" s="73">
        <f>F43+G43+H43+I43+J43+K43</f>
        <v>105238.73</v>
      </c>
      <c r="F43" s="74">
        <f>F44+F45+F46+F47+F48</f>
        <v>16388.13</v>
      </c>
      <c r="G43" s="74">
        <f t="shared" ref="G43:K43" si="16">G44+G45+G46+G47+G48</f>
        <v>16640.82</v>
      </c>
      <c r="H43" s="74">
        <f t="shared" si="16"/>
        <v>18370.64</v>
      </c>
      <c r="I43" s="74">
        <f t="shared" si="16"/>
        <v>18800.02</v>
      </c>
      <c r="J43" s="74">
        <f t="shared" si="16"/>
        <v>17274</v>
      </c>
      <c r="K43" s="74">
        <f t="shared" si="16"/>
        <v>17765.12</v>
      </c>
    </row>
    <row r="44" spans="1:11" ht="62.4" x14ac:dyDescent="0.3">
      <c r="A44" s="157"/>
      <c r="B44" s="157"/>
      <c r="C44" s="157"/>
      <c r="D44" s="63" t="s">
        <v>17</v>
      </c>
      <c r="E44" s="73">
        <f t="shared" ref="E44:E48" si="17">F44+G44+H44+I44+J44+K44</f>
        <v>67434.600000000006</v>
      </c>
      <c r="F44" s="75">
        <v>10715.18</v>
      </c>
      <c r="G44" s="75">
        <f>G50</f>
        <v>10719.85</v>
      </c>
      <c r="H44" s="75">
        <f>H50</f>
        <v>11943.82</v>
      </c>
      <c r="I44" s="75">
        <f t="shared" ref="I44:K44" si="18">I50</f>
        <v>12222.45</v>
      </c>
      <c r="J44" s="75">
        <f t="shared" si="18"/>
        <v>10495</v>
      </c>
      <c r="K44" s="75">
        <f t="shared" si="18"/>
        <v>11338.3</v>
      </c>
    </row>
    <row r="45" spans="1:11" ht="93.6" x14ac:dyDescent="0.3">
      <c r="A45" s="157"/>
      <c r="B45" s="157"/>
      <c r="C45" s="157"/>
      <c r="D45" s="63" t="s">
        <v>18</v>
      </c>
      <c r="E45" s="73">
        <f t="shared" si="17"/>
        <v>37804.129999999997</v>
      </c>
      <c r="F45" s="75">
        <v>5672.95</v>
      </c>
      <c r="G45" s="75">
        <f>G51</f>
        <v>5920.97</v>
      </c>
      <c r="H45" s="75">
        <f t="shared" ref="H45:J45" si="19">H51</f>
        <v>6426.82</v>
      </c>
      <c r="I45" s="75">
        <f t="shared" si="19"/>
        <v>6577.57</v>
      </c>
      <c r="J45" s="75">
        <f t="shared" si="19"/>
        <v>6779</v>
      </c>
      <c r="K45" s="75">
        <v>6426.82</v>
      </c>
    </row>
    <row r="46" spans="1:11" ht="62.4" x14ac:dyDescent="0.3">
      <c r="A46" s="157"/>
      <c r="B46" s="157"/>
      <c r="C46" s="157"/>
      <c r="D46" s="63" t="s">
        <v>19</v>
      </c>
      <c r="E46" s="73">
        <f t="shared" si="17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</row>
    <row r="47" spans="1:11" ht="78" x14ac:dyDescent="0.3">
      <c r="A47" s="157"/>
      <c r="B47" s="157"/>
      <c r="C47" s="157"/>
      <c r="D47" s="63" t="s">
        <v>20</v>
      </c>
      <c r="E47" s="73">
        <f t="shared" si="17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</row>
    <row r="48" spans="1:11" ht="46.8" x14ac:dyDescent="0.3">
      <c r="A48" s="157"/>
      <c r="B48" s="157"/>
      <c r="C48" s="157"/>
      <c r="D48" s="63" t="s">
        <v>21</v>
      </c>
      <c r="E48" s="73">
        <f t="shared" si="17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</row>
    <row r="49" spans="1:12" ht="15.6" x14ac:dyDescent="0.3">
      <c r="A49" s="161" t="s">
        <v>46</v>
      </c>
      <c r="B49" s="167" t="s">
        <v>52</v>
      </c>
      <c r="C49" s="167" t="s">
        <v>28</v>
      </c>
      <c r="D49" s="14" t="s">
        <v>22</v>
      </c>
      <c r="E49" s="15">
        <f>F49+G49+H49+I49+J49+K49</f>
        <v>105217.9</v>
      </c>
      <c r="F49" s="13">
        <f>F50+F51+F52+F53+F54</f>
        <v>16367.3</v>
      </c>
      <c r="G49" s="13">
        <f t="shared" ref="G49:K49" si="20">G50+G51+G52+G53+G54</f>
        <v>16640.82</v>
      </c>
      <c r="H49" s="13">
        <f t="shared" si="20"/>
        <v>18370.64</v>
      </c>
      <c r="I49" s="13">
        <f t="shared" si="20"/>
        <v>18800.02</v>
      </c>
      <c r="J49" s="13">
        <f t="shared" si="20"/>
        <v>17274</v>
      </c>
      <c r="K49" s="13">
        <f t="shared" si="20"/>
        <v>17765.12</v>
      </c>
    </row>
    <row r="50" spans="1:12" ht="62.4" x14ac:dyDescent="0.3">
      <c r="A50" s="161"/>
      <c r="B50" s="167"/>
      <c r="C50" s="167"/>
      <c r="D50" s="16" t="s">
        <v>17</v>
      </c>
      <c r="E50" s="15">
        <f t="shared" ref="E50:E54" si="21">F50+G50+H50+I50+J50+K50</f>
        <v>67275.64</v>
      </c>
      <c r="F50" s="17">
        <v>10556.22</v>
      </c>
      <c r="G50" s="17">
        <v>10719.85</v>
      </c>
      <c r="H50" s="17">
        <v>11943.82</v>
      </c>
      <c r="I50" s="17">
        <v>12222.45</v>
      </c>
      <c r="J50" s="124">
        <v>10495</v>
      </c>
      <c r="K50" s="17">
        <v>11338.3</v>
      </c>
    </row>
    <row r="51" spans="1:12" ht="93.6" x14ac:dyDescent="0.3">
      <c r="A51" s="161"/>
      <c r="B51" s="167"/>
      <c r="C51" s="167"/>
      <c r="D51" s="16" t="s">
        <v>18</v>
      </c>
      <c r="E51" s="15">
        <f t="shared" si="21"/>
        <v>37942.259999999995</v>
      </c>
      <c r="F51" s="4">
        <v>5811.08</v>
      </c>
      <c r="G51" s="17">
        <v>5920.97</v>
      </c>
      <c r="H51" s="17">
        <v>6426.82</v>
      </c>
      <c r="I51" s="17">
        <v>6577.57</v>
      </c>
      <c r="J51" s="124">
        <v>6779</v>
      </c>
      <c r="K51" s="17">
        <v>6426.82</v>
      </c>
    </row>
    <row r="52" spans="1:12" ht="62.4" x14ac:dyDescent="0.3">
      <c r="A52" s="161"/>
      <c r="B52" s="167"/>
      <c r="C52" s="167"/>
      <c r="D52" s="16" t="s">
        <v>19</v>
      </c>
      <c r="E52" s="15">
        <f t="shared" si="21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2" ht="78" x14ac:dyDescent="0.3">
      <c r="A53" s="161"/>
      <c r="B53" s="167"/>
      <c r="C53" s="167"/>
      <c r="D53" s="16" t="s">
        <v>20</v>
      </c>
      <c r="E53" s="15">
        <f t="shared" si="21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2" ht="46.8" x14ac:dyDescent="0.3">
      <c r="A54" s="161"/>
      <c r="B54" s="167"/>
      <c r="C54" s="167"/>
      <c r="D54" s="16" t="s">
        <v>21</v>
      </c>
      <c r="E54" s="15">
        <f t="shared" si="21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2" ht="20.25" customHeight="1" x14ac:dyDescent="0.3">
      <c r="A55" s="168" t="s">
        <v>24</v>
      </c>
      <c r="B55" s="168" t="s">
        <v>54</v>
      </c>
      <c r="C55" s="168" t="s">
        <v>28</v>
      </c>
      <c r="D55" s="40" t="s">
        <v>22</v>
      </c>
      <c r="E55" s="56">
        <f>F55+G55+H55+I55+J55+K55</f>
        <v>1177197.7560000001</v>
      </c>
      <c r="F55" s="57">
        <f>F56+F57+F58+F59+F60</f>
        <v>335951.19</v>
      </c>
      <c r="G55" s="57">
        <f t="shared" ref="G55:K55" si="22">G56+G57+G58+G59+G60</f>
        <v>170261.86</v>
      </c>
      <c r="H55" s="89">
        <f t="shared" si="22"/>
        <v>167782.5</v>
      </c>
      <c r="I55" s="90">
        <f t="shared" si="22"/>
        <v>174142.386</v>
      </c>
      <c r="J55" s="118">
        <f>J56+J57+J58+J59+J60</f>
        <v>176134.46000000002</v>
      </c>
      <c r="K55" s="90">
        <f t="shared" si="22"/>
        <v>152925.35999999999</v>
      </c>
      <c r="L55" s="3"/>
    </row>
    <row r="56" spans="1:12" ht="62.4" x14ac:dyDescent="0.3">
      <c r="A56" s="169"/>
      <c r="B56" s="169"/>
      <c r="C56" s="169"/>
      <c r="D56" s="43" t="s">
        <v>17</v>
      </c>
      <c r="E56" s="56">
        <f t="shared" ref="E56:E60" si="23">F56+G56+H56+I56+J56+K56</f>
        <v>295528.41600000003</v>
      </c>
      <c r="F56" s="58">
        <f>F62+F102+F142+F147</f>
        <v>37594.86</v>
      </c>
      <c r="G56" s="58">
        <f t="shared" ref="G56:K56" si="24">G62+G102+G142+G147</f>
        <v>52989.33</v>
      </c>
      <c r="H56" s="58">
        <f t="shared" si="24"/>
        <v>43210.189999999995</v>
      </c>
      <c r="I56" s="58">
        <f>I62+I102+I142+I147</f>
        <v>49196.476000000002</v>
      </c>
      <c r="J56" s="58">
        <f>J62+J102+J142+J147</f>
        <v>57160.160000000003</v>
      </c>
      <c r="K56" s="58">
        <f t="shared" si="24"/>
        <v>55377.4</v>
      </c>
      <c r="L56" s="3"/>
    </row>
    <row r="57" spans="1:12" ht="93.6" x14ac:dyDescent="0.3">
      <c r="A57" s="169"/>
      <c r="B57" s="169"/>
      <c r="C57" s="169"/>
      <c r="D57" s="43" t="s">
        <v>18</v>
      </c>
      <c r="E57" s="56">
        <f t="shared" si="23"/>
        <v>766404.61</v>
      </c>
      <c r="F57" s="59">
        <f>F63+F103+F143+F148</f>
        <v>184591.6</v>
      </c>
      <c r="G57" s="59">
        <f t="shared" ref="G57:K57" si="25">G63+G103+G143+G148</f>
        <v>117272.52999999998</v>
      </c>
      <c r="H57" s="59">
        <f t="shared" si="25"/>
        <v>123072.31</v>
      </c>
      <c r="I57" s="59">
        <f>I63+I103+I143</f>
        <v>124945.91</v>
      </c>
      <c r="J57" s="59">
        <f>J63+J103+J143+J148</f>
        <v>118974.3</v>
      </c>
      <c r="K57" s="59">
        <f t="shared" si="25"/>
        <v>97547.959999999992</v>
      </c>
      <c r="L57" s="3"/>
    </row>
    <row r="58" spans="1:12" ht="62.4" x14ac:dyDescent="0.3">
      <c r="A58" s="169"/>
      <c r="B58" s="169"/>
      <c r="C58" s="169"/>
      <c r="D58" s="43" t="s">
        <v>19</v>
      </c>
      <c r="E58" s="56">
        <f t="shared" si="23"/>
        <v>115264.73</v>
      </c>
      <c r="F58" s="59">
        <f>F64+F104+F144+F149</f>
        <v>113764.73</v>
      </c>
      <c r="G58" s="59">
        <f t="shared" ref="G58:J58" si="26">G64+G104+G144+G149</f>
        <v>0</v>
      </c>
      <c r="H58" s="59">
        <f t="shared" si="26"/>
        <v>1500</v>
      </c>
      <c r="I58" s="59">
        <f t="shared" si="26"/>
        <v>0</v>
      </c>
      <c r="J58" s="59">
        <f t="shared" si="26"/>
        <v>0</v>
      </c>
      <c r="K58" s="59">
        <f t="shared" ref="K58" si="27">K64+K104+K144+K149</f>
        <v>0</v>
      </c>
      <c r="L58" s="3"/>
    </row>
    <row r="59" spans="1:12" ht="78" x14ac:dyDescent="0.3">
      <c r="A59" s="169"/>
      <c r="B59" s="169"/>
      <c r="C59" s="169"/>
      <c r="D59" s="43" t="s">
        <v>20</v>
      </c>
      <c r="E59" s="41">
        <f t="shared" si="23"/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3"/>
    </row>
    <row r="60" spans="1:12" ht="46.8" x14ac:dyDescent="0.3">
      <c r="A60" s="170"/>
      <c r="B60" s="170"/>
      <c r="C60" s="170"/>
      <c r="D60" s="43" t="s">
        <v>21</v>
      </c>
      <c r="E60" s="41">
        <f t="shared" si="23"/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3"/>
    </row>
    <row r="61" spans="1:12" ht="15.6" x14ac:dyDescent="0.3">
      <c r="A61" s="151" t="s">
        <v>23</v>
      </c>
      <c r="B61" s="151" t="s">
        <v>34</v>
      </c>
      <c r="C61" s="151" t="s">
        <v>28</v>
      </c>
      <c r="D61" s="61" t="s">
        <v>22</v>
      </c>
      <c r="E61" s="62">
        <f>F61+G61+H61+I61+J61+K61</f>
        <v>922560.09</v>
      </c>
      <c r="F61" s="87">
        <f>F62+F63+F64+F65</f>
        <v>127379.08</v>
      </c>
      <c r="G61" s="87">
        <f t="shared" ref="G61:K61" si="28">G62+G63+G64+G65</f>
        <v>147043.13</v>
      </c>
      <c r="H61" s="87">
        <f t="shared" si="28"/>
        <v>151536.45000000001</v>
      </c>
      <c r="I61" s="87">
        <f t="shared" si="28"/>
        <v>168637.77000000002</v>
      </c>
      <c r="J61" s="87">
        <f>J62+J63+J64+J65</f>
        <v>175038.3</v>
      </c>
      <c r="K61" s="87">
        <f t="shared" si="28"/>
        <v>152925.35999999999</v>
      </c>
    </row>
    <row r="62" spans="1:12" ht="62.4" x14ac:dyDescent="0.3">
      <c r="A62" s="152"/>
      <c r="B62" s="152"/>
      <c r="C62" s="152"/>
      <c r="D62" s="63" t="s">
        <v>17</v>
      </c>
      <c r="E62" s="62">
        <f t="shared" ref="E62:E65" si="29">F62+G62+H62+I62+J62+K62</f>
        <v>277900.78000000003</v>
      </c>
      <c r="F62" s="64">
        <f>F67+F72+F77+F82+F87+F97</f>
        <v>31635.55</v>
      </c>
      <c r="G62" s="64">
        <f t="shared" ref="G62:K62" si="30">G67+G72+G77+G82+G87+G97</f>
        <v>49444.97</v>
      </c>
      <c r="H62" s="64">
        <f>H67+H72+H77+H82+H87+H92+H97</f>
        <v>38230.67</v>
      </c>
      <c r="I62" s="64">
        <f t="shared" si="30"/>
        <v>46507.19</v>
      </c>
      <c r="J62" s="64">
        <f>J67</f>
        <v>56705</v>
      </c>
      <c r="K62" s="64">
        <f t="shared" si="30"/>
        <v>55377.4</v>
      </c>
    </row>
    <row r="63" spans="1:12" ht="93.6" x14ac:dyDescent="0.3">
      <c r="A63" s="152"/>
      <c r="B63" s="152"/>
      <c r="C63" s="152"/>
      <c r="D63" s="63" t="s">
        <v>18</v>
      </c>
      <c r="E63" s="65">
        <f t="shared" si="29"/>
        <v>643159.30999999994</v>
      </c>
      <c r="F63" s="66">
        <f>F68+F73+F78+F83+F88+F93+F98</f>
        <v>95743.53</v>
      </c>
      <c r="G63" s="66">
        <f t="shared" ref="G63:K63" si="31">G68+G73+G78+G83+G88+G93+G98</f>
        <v>97598.159999999989</v>
      </c>
      <c r="H63" s="66">
        <f>H68+H73+H78+H83+H88+H93+H98</f>
        <v>111805.78</v>
      </c>
      <c r="I63" s="66">
        <f t="shared" si="31"/>
        <v>122130.58</v>
      </c>
      <c r="J63" s="66">
        <f>J73+J78+J88+J93</f>
        <v>118333.3</v>
      </c>
      <c r="K63" s="66">
        <f t="shared" si="31"/>
        <v>97547.959999999992</v>
      </c>
    </row>
    <row r="64" spans="1:12" ht="62.4" x14ac:dyDescent="0.3">
      <c r="A64" s="152"/>
      <c r="B64" s="152"/>
      <c r="C64" s="152"/>
      <c r="D64" s="63" t="s">
        <v>19</v>
      </c>
      <c r="E64" s="62">
        <f t="shared" si="29"/>
        <v>1500</v>
      </c>
      <c r="F64" s="66">
        <v>0</v>
      </c>
      <c r="G64" s="66">
        <v>0</v>
      </c>
      <c r="H64" s="66">
        <f>H69+H74+H79+H84+H89+H94+H99</f>
        <v>1500</v>
      </c>
      <c r="I64" s="66">
        <v>0</v>
      </c>
      <c r="J64" s="66">
        <v>0</v>
      </c>
      <c r="K64" s="66">
        <v>0</v>
      </c>
    </row>
    <row r="65" spans="1:12" ht="78" customHeight="1" x14ac:dyDescent="0.3">
      <c r="A65" s="153"/>
      <c r="B65" s="153"/>
      <c r="C65" s="153"/>
      <c r="D65" s="63" t="s">
        <v>20</v>
      </c>
      <c r="E65" s="62">
        <f t="shared" si="29"/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1:12" ht="15.6" customHeight="1" x14ac:dyDescent="0.3">
      <c r="A66" s="136" t="s">
        <v>46</v>
      </c>
      <c r="B66" s="133" t="s">
        <v>160</v>
      </c>
      <c r="C66" s="133" t="s">
        <v>28</v>
      </c>
      <c r="D66" s="14" t="s">
        <v>22</v>
      </c>
      <c r="E66" s="22">
        <f>F66+G66+H66+I66+J66+K66</f>
        <v>266600.24</v>
      </c>
      <c r="F66" s="119">
        <f>F67+F68+F69+F70</f>
        <v>34808.6</v>
      </c>
      <c r="G66" s="27">
        <f>G67+G68+G69+G70</f>
        <v>34939.870000000003</v>
      </c>
      <c r="H66" s="27">
        <f t="shared" ref="H66:K66" si="32">H67+H68+H69+H70</f>
        <v>38262.18</v>
      </c>
      <c r="I66" s="27">
        <f t="shared" si="32"/>
        <v>46507.19</v>
      </c>
      <c r="J66" s="27">
        <f>J67+J68+J69+J70</f>
        <v>56705</v>
      </c>
      <c r="K66" s="27">
        <f t="shared" si="32"/>
        <v>55377.4</v>
      </c>
      <c r="L66" s="2"/>
    </row>
    <row r="67" spans="1:12" ht="62.4" customHeight="1" x14ac:dyDescent="0.3">
      <c r="A67" s="137"/>
      <c r="B67" s="134"/>
      <c r="C67" s="134"/>
      <c r="D67" s="16" t="s">
        <v>17</v>
      </c>
      <c r="E67" s="22">
        <f t="shared" ref="E67:E70" si="33">F67+G67+H67+I67+J67+K67</f>
        <v>263373.76</v>
      </c>
      <c r="F67" s="76">
        <v>31613.63</v>
      </c>
      <c r="G67" s="24">
        <v>34939.870000000003</v>
      </c>
      <c r="H67" s="24">
        <v>38230.67</v>
      </c>
      <c r="I67" s="24">
        <v>46507.19</v>
      </c>
      <c r="J67" s="131">
        <v>56705</v>
      </c>
      <c r="K67" s="24">
        <v>55377.4</v>
      </c>
      <c r="L67" s="2"/>
    </row>
    <row r="68" spans="1:12" ht="93.6" x14ac:dyDescent="0.3">
      <c r="A68" s="137"/>
      <c r="B68" s="134"/>
      <c r="C68" s="134"/>
      <c r="D68" s="16" t="s">
        <v>18</v>
      </c>
      <c r="E68" s="25">
        <f t="shared" si="33"/>
        <v>3226.48</v>
      </c>
      <c r="F68" s="26">
        <v>3194.97</v>
      </c>
      <c r="G68" s="26">
        <v>0</v>
      </c>
      <c r="H68" s="26">
        <v>31.51</v>
      </c>
      <c r="I68" s="26">
        <v>0</v>
      </c>
      <c r="J68" s="26">
        <v>0</v>
      </c>
      <c r="K68" s="26">
        <v>0</v>
      </c>
      <c r="L68" s="67"/>
    </row>
    <row r="69" spans="1:12" ht="62.4" x14ac:dyDescent="0.3">
      <c r="A69" s="137"/>
      <c r="B69" s="134"/>
      <c r="C69" s="134"/>
      <c r="D69" s="16" t="s">
        <v>19</v>
      </c>
      <c r="E69" s="22">
        <f t="shared" si="33"/>
        <v>0</v>
      </c>
      <c r="F69" s="4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67"/>
    </row>
    <row r="70" spans="1:12" ht="78" x14ac:dyDescent="0.3">
      <c r="A70" s="138"/>
      <c r="B70" s="135"/>
      <c r="C70" s="135"/>
      <c r="D70" s="16" t="s">
        <v>20</v>
      </c>
      <c r="E70" s="22">
        <f t="shared" si="33"/>
        <v>0</v>
      </c>
      <c r="F70" s="4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67"/>
    </row>
    <row r="71" spans="1:12" ht="15.75" customHeight="1" x14ac:dyDescent="0.3">
      <c r="A71" s="136" t="s">
        <v>75</v>
      </c>
      <c r="B71" s="133" t="s">
        <v>35</v>
      </c>
      <c r="C71" s="133" t="s">
        <v>28</v>
      </c>
      <c r="D71" s="14" t="s">
        <v>22</v>
      </c>
      <c r="E71" s="22">
        <f>F71+G71+H71+I71+J71+K71</f>
        <v>457.66999999999996</v>
      </c>
      <c r="F71" s="47">
        <f>F72+F73+F74+F75</f>
        <v>81.97</v>
      </c>
      <c r="G71" s="47">
        <f t="shared" ref="G71:K71" si="34">G72+G73+G74+G75</f>
        <v>60.23</v>
      </c>
      <c r="H71" s="47">
        <f t="shared" si="34"/>
        <v>52.31</v>
      </c>
      <c r="I71" s="47">
        <f t="shared" si="34"/>
        <v>63.16</v>
      </c>
      <c r="J71" s="47">
        <f t="shared" si="34"/>
        <v>100</v>
      </c>
      <c r="K71" s="47">
        <f t="shared" si="34"/>
        <v>100</v>
      </c>
    </row>
    <row r="72" spans="1:12" ht="62.4" x14ac:dyDescent="0.3">
      <c r="A72" s="137"/>
      <c r="B72" s="134"/>
      <c r="C72" s="134"/>
      <c r="D72" s="16" t="s">
        <v>17</v>
      </c>
      <c r="E72" s="15">
        <f>F72+G72+H72+I72+J72+K72</f>
        <v>0</v>
      </c>
      <c r="F72" s="48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2" ht="93.6" x14ac:dyDescent="0.3">
      <c r="A73" s="137"/>
      <c r="B73" s="134"/>
      <c r="C73" s="134"/>
      <c r="D73" s="16" t="s">
        <v>18</v>
      </c>
      <c r="E73" s="15">
        <f>F73+G73+H73+I73+J73+K74</f>
        <v>357.66999999999996</v>
      </c>
      <c r="F73" s="21">
        <v>81.97</v>
      </c>
      <c r="G73" s="21">
        <v>60.23</v>
      </c>
      <c r="H73" s="21">
        <v>52.31</v>
      </c>
      <c r="I73" s="21">
        <v>63.16</v>
      </c>
      <c r="J73" s="128">
        <v>100</v>
      </c>
      <c r="K73" s="20">
        <v>100</v>
      </c>
    </row>
    <row r="74" spans="1:12" ht="62.4" x14ac:dyDescent="0.3">
      <c r="A74" s="137"/>
      <c r="B74" s="134"/>
      <c r="C74" s="134"/>
      <c r="D74" s="16" t="s">
        <v>19</v>
      </c>
      <c r="E74" s="15">
        <f>F74+G74+H74+I74+J74+K75</f>
        <v>0</v>
      </c>
      <c r="F74" s="48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2" ht="78" x14ac:dyDescent="0.3">
      <c r="A75" s="138"/>
      <c r="B75" s="135"/>
      <c r="C75" s="135"/>
      <c r="D75" s="16" t="s">
        <v>20</v>
      </c>
      <c r="E75" s="15">
        <f>F75+G75+H75+I75+J75+K93</f>
        <v>5834.4</v>
      </c>
      <c r="F75" s="48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2" ht="15.6" x14ac:dyDescent="0.3">
      <c r="A76" s="136" t="s">
        <v>48</v>
      </c>
      <c r="B76" s="133" t="s">
        <v>101</v>
      </c>
      <c r="C76" s="133" t="s">
        <v>28</v>
      </c>
      <c r="D76" s="14" t="s">
        <v>22</v>
      </c>
      <c r="E76" s="22">
        <f>F76+G76+H76+I76+J76+K77</f>
        <v>430872.61</v>
      </c>
      <c r="F76" s="47">
        <f>F77+F78+F79+F80</f>
        <v>71639.789999999994</v>
      </c>
      <c r="G76" s="47">
        <f t="shared" ref="G76:K76" si="35">G77+G78+G79+G80</f>
        <v>74054.81</v>
      </c>
      <c r="H76" s="47">
        <f t="shared" si="35"/>
        <v>86555.55</v>
      </c>
      <c r="I76" s="47">
        <f t="shared" si="35"/>
        <v>97316.86</v>
      </c>
      <c r="J76" s="47">
        <f t="shared" si="35"/>
        <v>101305.60000000001</v>
      </c>
      <c r="K76" s="47">
        <f t="shared" si="35"/>
        <v>91613.56</v>
      </c>
    </row>
    <row r="77" spans="1:12" ht="62.4" x14ac:dyDescent="0.3">
      <c r="A77" s="137"/>
      <c r="B77" s="134"/>
      <c r="C77" s="134"/>
      <c r="D77" s="16" t="s">
        <v>17</v>
      </c>
      <c r="E77" s="25">
        <f>F77+G77+H77+I77+J77+K77</f>
        <v>0</v>
      </c>
      <c r="F77" s="48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2" ht="93.6" x14ac:dyDescent="0.3">
      <c r="A78" s="137"/>
      <c r="B78" s="134"/>
      <c r="C78" s="134"/>
      <c r="D78" s="16" t="s">
        <v>18</v>
      </c>
      <c r="E78" s="28">
        <f>F78+G78+H78+I78+J78+K79</f>
        <v>430872.61</v>
      </c>
      <c r="F78" s="77">
        <v>71639.789999999994</v>
      </c>
      <c r="G78" s="21">
        <v>74054.81</v>
      </c>
      <c r="H78" s="29">
        <v>86555.55</v>
      </c>
      <c r="I78" s="29">
        <v>97316.86</v>
      </c>
      <c r="J78" s="130">
        <v>101305.60000000001</v>
      </c>
      <c r="K78" s="102">
        <v>91613.56</v>
      </c>
    </row>
    <row r="79" spans="1:12" ht="62.4" x14ac:dyDescent="0.3">
      <c r="A79" s="137"/>
      <c r="B79" s="134"/>
      <c r="C79" s="134"/>
      <c r="D79" s="16" t="s">
        <v>19</v>
      </c>
      <c r="E79" s="28">
        <f>F79+G79+H79+I79+J79+K80</f>
        <v>0</v>
      </c>
      <c r="F79" s="48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2" ht="78" x14ac:dyDescent="0.3">
      <c r="A80" s="138"/>
      <c r="B80" s="135"/>
      <c r="C80" s="135"/>
      <c r="D80" s="16" t="s">
        <v>20</v>
      </c>
      <c r="E80" s="28">
        <v>0</v>
      </c>
      <c r="F80" s="48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2" ht="15.75" customHeight="1" x14ac:dyDescent="0.3">
      <c r="A81" s="136" t="s">
        <v>91</v>
      </c>
      <c r="B81" s="133" t="s">
        <v>90</v>
      </c>
      <c r="C81" s="133" t="s">
        <v>28</v>
      </c>
      <c r="D81" s="14" t="s">
        <v>22</v>
      </c>
      <c r="E81" s="22">
        <f>F81+G81+H81+I81+J81+K82</f>
        <v>16166.77</v>
      </c>
      <c r="F81" s="47">
        <f>F82+F83+F84+F85</f>
        <v>0</v>
      </c>
      <c r="G81" s="47">
        <f t="shared" ref="G81:K81" si="36">G82+G83+G84+G85</f>
        <v>14651.62</v>
      </c>
      <c r="H81" s="47">
        <f t="shared" si="36"/>
        <v>1515.15</v>
      </c>
      <c r="I81" s="47">
        <f t="shared" si="36"/>
        <v>0</v>
      </c>
      <c r="J81" s="47">
        <f t="shared" si="36"/>
        <v>0</v>
      </c>
      <c r="K81" s="47">
        <f t="shared" si="36"/>
        <v>0</v>
      </c>
      <c r="L81" s="2"/>
    </row>
    <row r="82" spans="1:12" ht="62.4" x14ac:dyDescent="0.3">
      <c r="A82" s="137"/>
      <c r="B82" s="134"/>
      <c r="C82" s="134"/>
      <c r="D82" s="16" t="s">
        <v>17</v>
      </c>
      <c r="E82" s="15">
        <f>F82+G82+H82+I82+J82+K82</f>
        <v>14505.1</v>
      </c>
      <c r="F82" s="48">
        <v>0</v>
      </c>
      <c r="G82" s="21">
        <v>14505.1</v>
      </c>
      <c r="H82" s="21">
        <v>0</v>
      </c>
      <c r="I82" s="21">
        <v>0</v>
      </c>
      <c r="J82" s="21">
        <v>0</v>
      </c>
      <c r="K82" s="21">
        <v>0</v>
      </c>
      <c r="L82" s="2"/>
    </row>
    <row r="83" spans="1:12" ht="93.6" x14ac:dyDescent="0.3">
      <c r="A83" s="137"/>
      <c r="B83" s="134"/>
      <c r="C83" s="134"/>
      <c r="D83" s="16" t="s">
        <v>18</v>
      </c>
      <c r="E83" s="15">
        <f>F83+G83+H83+I83+J83+K84</f>
        <v>161.67000000000002</v>
      </c>
      <c r="F83" s="48">
        <v>0</v>
      </c>
      <c r="G83" s="21">
        <v>146.52000000000001</v>
      </c>
      <c r="H83" s="21">
        <v>15.15</v>
      </c>
      <c r="I83" s="21">
        <v>0</v>
      </c>
      <c r="J83" s="21">
        <v>0</v>
      </c>
      <c r="K83" s="21">
        <v>0</v>
      </c>
      <c r="L83" s="2"/>
    </row>
    <row r="84" spans="1:12" ht="62.4" x14ac:dyDescent="0.3">
      <c r="A84" s="137"/>
      <c r="B84" s="134"/>
      <c r="C84" s="134"/>
      <c r="D84" s="16" t="s">
        <v>19</v>
      </c>
      <c r="E84" s="15">
        <f>F84+G84+H84+I84+J84+K85</f>
        <v>1500</v>
      </c>
      <c r="F84" s="48">
        <v>0</v>
      </c>
      <c r="G84" s="21">
        <v>0</v>
      </c>
      <c r="H84" s="21">
        <v>1500</v>
      </c>
      <c r="I84" s="21">
        <v>0</v>
      </c>
      <c r="J84" s="21">
        <v>0</v>
      </c>
      <c r="K84" s="21">
        <v>0</v>
      </c>
      <c r="L84" s="2"/>
    </row>
    <row r="85" spans="1:12" ht="78" x14ac:dyDescent="0.3">
      <c r="A85" s="138"/>
      <c r="B85" s="135"/>
      <c r="C85" s="135"/>
      <c r="D85" s="16" t="s">
        <v>20</v>
      </c>
      <c r="E85" s="15">
        <f>F85+G85+H85+I85+J85+K86</f>
        <v>0</v>
      </c>
      <c r="F85" s="48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"/>
    </row>
    <row r="86" spans="1:12" ht="15.6" x14ac:dyDescent="0.3">
      <c r="A86" s="136" t="s">
        <v>137</v>
      </c>
      <c r="B86" s="133" t="s">
        <v>138</v>
      </c>
      <c r="C86" s="133" t="s">
        <v>28</v>
      </c>
      <c r="D86" s="14" t="s">
        <v>22</v>
      </c>
      <c r="E86" s="22">
        <f>F86+G86+H86+I86+J86+K87</f>
        <v>94290.219999999987</v>
      </c>
      <c r="F86" s="11">
        <f>F87+F88+F89+F90</f>
        <v>15704.6</v>
      </c>
      <c r="G86" s="27">
        <f t="shared" ref="G86:K86" si="37">G87+G88+G89+G90</f>
        <v>21338.2</v>
      </c>
      <c r="H86" s="27">
        <f t="shared" si="37"/>
        <v>22235.759999999998</v>
      </c>
      <c r="I86" s="27">
        <f t="shared" si="37"/>
        <v>21704.76</v>
      </c>
      <c r="J86" s="27">
        <f t="shared" si="37"/>
        <v>13306.9</v>
      </c>
      <c r="K86" s="27">
        <f t="shared" si="37"/>
        <v>0</v>
      </c>
    </row>
    <row r="87" spans="1:12" ht="62.4" x14ac:dyDescent="0.3">
      <c r="A87" s="137"/>
      <c r="B87" s="134"/>
      <c r="C87" s="134"/>
      <c r="D87" s="16" t="s">
        <v>17</v>
      </c>
      <c r="E87" s="15">
        <f>F87+G87+H87+I87+J87+K87</f>
        <v>0</v>
      </c>
      <c r="F87" s="48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2" ht="93.6" x14ac:dyDescent="0.3">
      <c r="A88" s="137"/>
      <c r="B88" s="134"/>
      <c r="C88" s="134"/>
      <c r="D88" s="16" t="s">
        <v>18</v>
      </c>
      <c r="E88" s="28">
        <f>F88+G88+H88+I88+J88+K89</f>
        <v>94290.219999999987</v>
      </c>
      <c r="F88" s="21">
        <v>15704.6</v>
      </c>
      <c r="G88" s="21">
        <v>21338.2</v>
      </c>
      <c r="H88" s="21">
        <v>22235.759999999998</v>
      </c>
      <c r="I88" s="21">
        <v>21704.76</v>
      </c>
      <c r="J88" s="128">
        <v>13306.9</v>
      </c>
      <c r="K88" s="21">
        <v>0</v>
      </c>
    </row>
    <row r="89" spans="1:12" ht="62.4" x14ac:dyDescent="0.3">
      <c r="A89" s="137"/>
      <c r="B89" s="134"/>
      <c r="C89" s="134"/>
      <c r="D89" s="16" t="s">
        <v>19</v>
      </c>
      <c r="E89" s="15">
        <f>F89+G89+H89+I89+J89+K90</f>
        <v>0</v>
      </c>
      <c r="F89" s="48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2" ht="78" x14ac:dyDescent="0.3">
      <c r="A90" s="138"/>
      <c r="B90" s="135"/>
      <c r="C90" s="135"/>
      <c r="D90" s="16" t="s">
        <v>20</v>
      </c>
      <c r="E90" s="15">
        <f>F90+G90+H90+I90+J90+K91</f>
        <v>5834.4</v>
      </c>
      <c r="F90" s="48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2" ht="15.6" customHeight="1" x14ac:dyDescent="0.3">
      <c r="A91" s="136" t="s">
        <v>60</v>
      </c>
      <c r="B91" s="133" t="s">
        <v>61</v>
      </c>
      <c r="C91" s="133" t="s">
        <v>28</v>
      </c>
      <c r="D91" s="14" t="s">
        <v>22</v>
      </c>
      <c r="E91" s="22">
        <f>F91+G91+H91+I91+J91+K92</f>
        <v>15102.7</v>
      </c>
      <c r="F91" s="11">
        <f>F92+F93+F94+F95</f>
        <v>3522.2</v>
      </c>
      <c r="G91" s="27">
        <f t="shared" ref="G91" si="38">G92+G93+G94+G95</f>
        <v>1998.4</v>
      </c>
      <c r="H91" s="27">
        <f t="shared" ref="H91" si="39">H92+H93+H94+H95</f>
        <v>2915.5</v>
      </c>
      <c r="I91" s="27">
        <f t="shared" ref="I91" si="40">I92+I93+I94+I95</f>
        <v>3045.8</v>
      </c>
      <c r="J91" s="27">
        <f t="shared" ref="J91" si="41">J92+J93+J94+J95</f>
        <v>3620.8</v>
      </c>
      <c r="K91" s="27">
        <f t="shared" ref="K91" si="42">K92+K93+K94+K95</f>
        <v>5834.4</v>
      </c>
    </row>
    <row r="92" spans="1:12" ht="58.8" customHeight="1" x14ac:dyDescent="0.3">
      <c r="A92" s="137"/>
      <c r="B92" s="134"/>
      <c r="C92" s="134"/>
      <c r="D92" s="16" t="s">
        <v>17</v>
      </c>
      <c r="E92" s="15">
        <f>F92+G92+H92+I92+J92+K92</f>
        <v>0</v>
      </c>
      <c r="F92" s="48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2" ht="93.6" x14ac:dyDescent="0.3">
      <c r="A93" s="137"/>
      <c r="B93" s="134"/>
      <c r="C93" s="134"/>
      <c r="D93" s="16" t="s">
        <v>18</v>
      </c>
      <c r="E93" s="28">
        <f t="shared" ref="E93:E94" si="43">F93+G93+H93+I93+J93+K94</f>
        <v>15102.7</v>
      </c>
      <c r="F93" s="21">
        <v>3522.2</v>
      </c>
      <c r="G93" s="21">
        <v>1998.4</v>
      </c>
      <c r="H93" s="21">
        <v>2915.5</v>
      </c>
      <c r="I93" s="21">
        <v>3045.8</v>
      </c>
      <c r="J93" s="128">
        <v>3620.8</v>
      </c>
      <c r="K93" s="21">
        <v>5834.4</v>
      </c>
    </row>
    <row r="94" spans="1:12" ht="62.4" x14ac:dyDescent="0.3">
      <c r="A94" s="137"/>
      <c r="B94" s="134"/>
      <c r="C94" s="134"/>
      <c r="D94" s="16" t="s">
        <v>19</v>
      </c>
      <c r="E94" s="15">
        <f t="shared" si="43"/>
        <v>0</v>
      </c>
      <c r="F94" s="48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2" ht="78" x14ac:dyDescent="0.3">
      <c r="A95" s="138"/>
      <c r="B95" s="135"/>
      <c r="C95" s="135"/>
      <c r="D95" s="16" t="s">
        <v>20</v>
      </c>
      <c r="E95" s="15">
        <f>F95+G95+H95+I95+J95</f>
        <v>0</v>
      </c>
      <c r="F95" s="48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2" ht="15.6" x14ac:dyDescent="0.3">
      <c r="A96" s="136" t="s">
        <v>140</v>
      </c>
      <c r="B96" s="133" t="s">
        <v>161</v>
      </c>
      <c r="C96" s="133" t="s">
        <v>28</v>
      </c>
      <c r="D96" s="14" t="s">
        <v>22</v>
      </c>
      <c r="E96" s="25">
        <f>F96+G96+H96+I96+J96+K97</f>
        <v>1621.92</v>
      </c>
      <c r="F96" s="47">
        <f>F97+F98+F99+F100</f>
        <v>1621.92</v>
      </c>
      <c r="G96" s="27">
        <f t="shared" ref="G96:K96" si="44">G97+G98+G99+G100</f>
        <v>0</v>
      </c>
      <c r="H96" s="27">
        <f t="shared" si="44"/>
        <v>0</v>
      </c>
      <c r="I96" s="27">
        <f t="shared" si="44"/>
        <v>0</v>
      </c>
      <c r="J96" s="27">
        <f t="shared" si="44"/>
        <v>0</v>
      </c>
      <c r="K96" s="27">
        <f t="shared" si="44"/>
        <v>0</v>
      </c>
    </row>
    <row r="97" spans="1:12" ht="62.4" x14ac:dyDescent="0.3">
      <c r="A97" s="137"/>
      <c r="B97" s="134"/>
      <c r="C97" s="134"/>
      <c r="D97" s="16" t="s">
        <v>17</v>
      </c>
      <c r="E97" s="15">
        <f>F97+G97+H97+I97+J97+K97</f>
        <v>21.92</v>
      </c>
      <c r="F97" s="21">
        <v>21.92</v>
      </c>
      <c r="G97" s="21">
        <v>0</v>
      </c>
      <c r="H97" s="21">
        <v>0</v>
      </c>
      <c r="I97" s="21">
        <v>0</v>
      </c>
      <c r="J97" s="48">
        <v>0</v>
      </c>
      <c r="K97" s="21">
        <v>0</v>
      </c>
    </row>
    <row r="98" spans="1:12" ht="93.6" x14ac:dyDescent="0.3">
      <c r="A98" s="137"/>
      <c r="B98" s="134"/>
      <c r="C98" s="134"/>
      <c r="D98" s="16" t="s">
        <v>18</v>
      </c>
      <c r="E98" s="15">
        <f t="shared" ref="E98:E99" si="45">F98+G98+H98+I98+J98+K99</f>
        <v>1600</v>
      </c>
      <c r="F98" s="21">
        <v>1600</v>
      </c>
      <c r="G98" s="21">
        <v>0</v>
      </c>
      <c r="H98" s="21">
        <v>0</v>
      </c>
      <c r="I98" s="21">
        <v>0</v>
      </c>
      <c r="J98" s="48">
        <v>0</v>
      </c>
      <c r="K98" s="21">
        <v>0</v>
      </c>
    </row>
    <row r="99" spans="1:12" ht="62.4" x14ac:dyDescent="0.3">
      <c r="A99" s="137"/>
      <c r="B99" s="134"/>
      <c r="C99" s="134"/>
      <c r="D99" s="16" t="s">
        <v>19</v>
      </c>
      <c r="E99" s="15">
        <f t="shared" si="45"/>
        <v>0</v>
      </c>
      <c r="F99" s="48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2" ht="78" x14ac:dyDescent="0.3">
      <c r="A100" s="138"/>
      <c r="B100" s="135"/>
      <c r="C100" s="135"/>
      <c r="D100" s="16" t="s">
        <v>20</v>
      </c>
      <c r="E100" s="15">
        <f>F100+G100+H100+I100+J100+K101</f>
        <v>0</v>
      </c>
      <c r="F100" s="48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2" ht="15.6" customHeight="1" x14ac:dyDescent="0.3">
      <c r="A101" s="151" t="s">
        <v>25</v>
      </c>
      <c r="B101" s="151" t="s">
        <v>37</v>
      </c>
      <c r="C101" s="151" t="s">
        <v>28</v>
      </c>
      <c r="D101" s="61" t="s">
        <v>22</v>
      </c>
      <c r="E101" s="65">
        <f>F101+G101+H101+I101+J101+K102</f>
        <v>250230.766</v>
      </c>
      <c r="F101" s="80">
        <f>F102+F103+F104+F105</f>
        <v>207592.85</v>
      </c>
      <c r="G101" s="80">
        <f>G102+G103+G104+G105+G171</f>
        <v>22786.579999999998</v>
      </c>
      <c r="H101" s="80">
        <f>H102+H103+H104+H105+H171</f>
        <v>15299.210000000001</v>
      </c>
      <c r="I101" s="80">
        <f>I102+I103+I104+I105+I171</f>
        <v>3673.616</v>
      </c>
      <c r="J101" s="80">
        <f>J102+J103+J104+J105+J171</f>
        <v>878.51</v>
      </c>
      <c r="K101" s="66">
        <v>0</v>
      </c>
      <c r="L101" s="7"/>
    </row>
    <row r="102" spans="1:12" ht="62.4" x14ac:dyDescent="0.3">
      <c r="A102" s="152"/>
      <c r="B102" s="152"/>
      <c r="C102" s="152"/>
      <c r="D102" s="63" t="s">
        <v>17</v>
      </c>
      <c r="E102" s="73">
        <f>F102+G102+H102+I102+J102+K103</f>
        <v>15002.825999999999</v>
      </c>
      <c r="F102" s="79">
        <f>F107+F122+F127+F132+F137</f>
        <v>5547.1399999999994</v>
      </c>
      <c r="G102" s="79">
        <f t="shared" ref="G102:K102" si="46">G107+G122+G127+G132+G137</f>
        <v>3112.21</v>
      </c>
      <c r="H102" s="79">
        <f t="shared" si="46"/>
        <v>4032.68</v>
      </c>
      <c r="I102" s="79">
        <f>I107+I117+I122+I127+I132+I137</f>
        <v>2073.2860000000001</v>
      </c>
      <c r="J102" s="79">
        <f>J112+J132</f>
        <v>237.51000000000002</v>
      </c>
      <c r="K102" s="79">
        <f t="shared" si="46"/>
        <v>0</v>
      </c>
      <c r="L102" s="7"/>
    </row>
    <row r="103" spans="1:12" ht="93.6" x14ac:dyDescent="0.3">
      <c r="A103" s="152"/>
      <c r="B103" s="152"/>
      <c r="C103" s="152"/>
      <c r="D103" s="63" t="s">
        <v>18</v>
      </c>
      <c r="E103" s="73">
        <f>F103+G103+H103+I103+J103+K104</f>
        <v>121463.21</v>
      </c>
      <c r="F103" s="79">
        <f>F108+F123+F128+F133+F138</f>
        <v>88280.98000000001</v>
      </c>
      <c r="G103" s="79">
        <f t="shared" ref="G103:K103" si="47">G108+G123+G128+G133+G138</f>
        <v>19674.37</v>
      </c>
      <c r="H103" s="79">
        <f t="shared" si="47"/>
        <v>11266.53</v>
      </c>
      <c r="I103" s="79">
        <f>I108+I118+I123+I128+I133+I138</f>
        <v>1600.33</v>
      </c>
      <c r="J103" s="79">
        <f>J133</f>
        <v>641</v>
      </c>
      <c r="K103" s="79">
        <f t="shared" si="47"/>
        <v>0</v>
      </c>
      <c r="L103" s="7"/>
    </row>
    <row r="104" spans="1:12" ht="62.4" x14ac:dyDescent="0.3">
      <c r="A104" s="152"/>
      <c r="B104" s="152"/>
      <c r="C104" s="152"/>
      <c r="D104" s="63" t="s">
        <v>19</v>
      </c>
      <c r="E104" s="73">
        <f>F104+G104+H104+I104+J104+K105</f>
        <v>113764.73</v>
      </c>
      <c r="F104" s="79">
        <f>F109+F124+F129+F134+F139</f>
        <v>113764.73</v>
      </c>
      <c r="G104" s="79">
        <f t="shared" ref="G104:K104" si="48">G109+G124+G129+G134+G139</f>
        <v>0</v>
      </c>
      <c r="H104" s="79">
        <f t="shared" si="48"/>
        <v>0</v>
      </c>
      <c r="I104" s="79">
        <f t="shared" si="48"/>
        <v>0</v>
      </c>
      <c r="J104" s="79">
        <f t="shared" si="48"/>
        <v>0</v>
      </c>
      <c r="K104" s="79">
        <f t="shared" si="48"/>
        <v>0</v>
      </c>
      <c r="L104" s="7"/>
    </row>
    <row r="105" spans="1:12" ht="78" x14ac:dyDescent="0.3">
      <c r="A105" s="153"/>
      <c r="B105" s="153"/>
      <c r="C105" s="153"/>
      <c r="D105" s="63" t="s">
        <v>20</v>
      </c>
      <c r="E105" s="73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7"/>
    </row>
    <row r="106" spans="1:12" ht="15.75" customHeight="1" x14ac:dyDescent="0.3">
      <c r="A106" s="136" t="s">
        <v>107</v>
      </c>
      <c r="B106" s="133" t="s">
        <v>108</v>
      </c>
      <c r="C106" s="133" t="s">
        <v>28</v>
      </c>
      <c r="D106" s="14" t="s">
        <v>22</v>
      </c>
      <c r="E106" s="15">
        <f>F106+G106+H106+I106+J106+K107</f>
        <v>54855.049999999996</v>
      </c>
      <c r="F106" s="49">
        <f>F107+F108+F109+F110+F171</f>
        <v>16276.12</v>
      </c>
      <c r="G106" s="20">
        <f>G107+G108+G109+G110+G171</f>
        <v>22786.579999999998</v>
      </c>
      <c r="H106" s="20">
        <f>H107+H108+H109+H110+H171</f>
        <v>15299.210000000001</v>
      </c>
      <c r="I106" s="20">
        <f>I107+I108+I109+I110+I171</f>
        <v>493.14</v>
      </c>
      <c r="J106" s="20">
        <f>J107+J108+J109+J110+J171</f>
        <v>0</v>
      </c>
      <c r="K106" s="21">
        <v>0</v>
      </c>
      <c r="L106" s="3"/>
    </row>
    <row r="107" spans="1:12" ht="62.4" x14ac:dyDescent="0.3">
      <c r="A107" s="137"/>
      <c r="B107" s="134"/>
      <c r="C107" s="134"/>
      <c r="D107" s="16" t="s">
        <v>17</v>
      </c>
      <c r="E107" s="15">
        <f>F107+G107+H107+I107+J107+K108</f>
        <v>8322.5299999999988</v>
      </c>
      <c r="F107" s="48">
        <v>684.5</v>
      </c>
      <c r="G107" s="21">
        <v>3112.21</v>
      </c>
      <c r="H107" s="21">
        <v>4032.68</v>
      </c>
      <c r="I107" s="21">
        <v>493.14</v>
      </c>
      <c r="J107" s="21">
        <v>0</v>
      </c>
      <c r="K107" s="21">
        <v>0</v>
      </c>
      <c r="L107" s="3"/>
    </row>
    <row r="108" spans="1:12" ht="93.6" x14ac:dyDescent="0.3">
      <c r="A108" s="137"/>
      <c r="B108" s="134"/>
      <c r="C108" s="134"/>
      <c r="D108" s="16" t="s">
        <v>18</v>
      </c>
      <c r="E108" s="15">
        <f>F108+G108+H108+I108+J108+K109</f>
        <v>46532.52</v>
      </c>
      <c r="F108" s="48">
        <v>15591.62</v>
      </c>
      <c r="G108" s="21">
        <v>19674.37</v>
      </c>
      <c r="H108" s="21">
        <v>11266.53</v>
      </c>
      <c r="I108" s="21">
        <v>0</v>
      </c>
      <c r="J108" s="21">
        <v>0</v>
      </c>
      <c r="K108" s="21">
        <v>0</v>
      </c>
      <c r="L108" s="3"/>
    </row>
    <row r="109" spans="1:12" ht="62.4" x14ac:dyDescent="0.3">
      <c r="A109" s="137"/>
      <c r="B109" s="134"/>
      <c r="C109" s="134"/>
      <c r="D109" s="16" t="s">
        <v>19</v>
      </c>
      <c r="E109" s="15">
        <f t="shared" ref="E109:E120" si="49">F109+G109+H109+I109+J109+K110</f>
        <v>0</v>
      </c>
      <c r="F109" s="48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3"/>
    </row>
    <row r="110" spans="1:12" ht="78" customHeight="1" x14ac:dyDescent="0.3">
      <c r="A110" s="138"/>
      <c r="B110" s="135"/>
      <c r="C110" s="135"/>
      <c r="D110" s="16" t="s">
        <v>20</v>
      </c>
      <c r="E110" s="15">
        <f>F110+G110+H110+I110+J110+K116</f>
        <v>0</v>
      </c>
      <c r="F110" s="48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3"/>
    </row>
    <row r="111" spans="1:12" ht="22.2" customHeight="1" x14ac:dyDescent="0.3">
      <c r="A111" s="108"/>
      <c r="B111" s="133" t="s">
        <v>162</v>
      </c>
      <c r="C111" s="133" t="s">
        <v>28</v>
      </c>
      <c r="D111" s="14" t="s">
        <v>22</v>
      </c>
      <c r="E111" s="15">
        <f>F111+G111+H111+I111+J111+K112</f>
        <v>224.43</v>
      </c>
      <c r="F111" s="49">
        <f>F112+F113+F114+F115+F176</f>
        <v>0</v>
      </c>
      <c r="G111" s="20">
        <f>G112+G113+G114+G115+G176</f>
        <v>0</v>
      </c>
      <c r="H111" s="20">
        <f>H112+H113+H114+H115+H176</f>
        <v>0</v>
      </c>
      <c r="I111" s="20">
        <f>I112+I113+I114+I115+I176</f>
        <v>0</v>
      </c>
      <c r="J111" s="20">
        <f>J112+J113+J114+J115+J176</f>
        <v>224.43</v>
      </c>
      <c r="K111" s="21">
        <v>0</v>
      </c>
      <c r="L111" s="3"/>
    </row>
    <row r="112" spans="1:12" ht="78" customHeight="1" x14ac:dyDescent="0.3">
      <c r="A112" s="108"/>
      <c r="B112" s="143"/>
      <c r="C112" s="134"/>
      <c r="D112" s="16" t="s">
        <v>17</v>
      </c>
      <c r="E112" s="15">
        <v>0</v>
      </c>
      <c r="F112" s="48">
        <v>0</v>
      </c>
      <c r="G112" s="21">
        <v>0</v>
      </c>
      <c r="H112" s="21">
        <v>0</v>
      </c>
      <c r="I112" s="21">
        <v>0</v>
      </c>
      <c r="J112" s="128">
        <v>224.43</v>
      </c>
      <c r="K112" s="21">
        <v>0</v>
      </c>
      <c r="L112" s="3"/>
    </row>
    <row r="113" spans="1:12" ht="78" customHeight="1" x14ac:dyDescent="0.3">
      <c r="A113" s="108"/>
      <c r="B113" s="143"/>
      <c r="C113" s="134"/>
      <c r="D113" s="16" t="s">
        <v>18</v>
      </c>
      <c r="E113" s="15">
        <v>0</v>
      </c>
      <c r="F113" s="48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3"/>
    </row>
    <row r="114" spans="1:12" ht="78" customHeight="1" x14ac:dyDescent="0.3">
      <c r="A114" s="108"/>
      <c r="B114" s="143"/>
      <c r="C114" s="134"/>
      <c r="D114" s="16" t="s">
        <v>19</v>
      </c>
      <c r="E114" s="15">
        <v>0</v>
      </c>
      <c r="F114" s="48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3"/>
    </row>
    <row r="115" spans="1:12" ht="78" customHeight="1" x14ac:dyDescent="0.3">
      <c r="A115" s="108"/>
      <c r="B115" s="144"/>
      <c r="C115" s="135"/>
      <c r="D115" s="16" t="s">
        <v>20</v>
      </c>
      <c r="E115" s="15">
        <v>0</v>
      </c>
      <c r="F115" s="48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3"/>
    </row>
    <row r="116" spans="1:12" ht="27.75" customHeight="1" x14ac:dyDescent="0.3">
      <c r="A116" s="136" t="s">
        <v>107</v>
      </c>
      <c r="B116" s="133" t="s">
        <v>117</v>
      </c>
      <c r="C116" s="133" t="s">
        <v>28</v>
      </c>
      <c r="D116" s="14" t="s">
        <v>22</v>
      </c>
      <c r="E116" s="15">
        <f t="shared" si="49"/>
        <v>1185</v>
      </c>
      <c r="F116" s="93">
        <f>F117+F118+F119+F120</f>
        <v>0</v>
      </c>
      <c r="G116" s="93">
        <f t="shared" ref="G116:K116" si="50">G117+G118+G119+G120</f>
        <v>0</v>
      </c>
      <c r="H116" s="93">
        <f t="shared" si="50"/>
        <v>0</v>
      </c>
      <c r="I116" s="93">
        <f t="shared" si="50"/>
        <v>1185</v>
      </c>
      <c r="J116" s="93">
        <f t="shared" si="50"/>
        <v>0</v>
      </c>
      <c r="K116" s="93">
        <f t="shared" si="50"/>
        <v>0</v>
      </c>
      <c r="L116" s="3"/>
    </row>
    <row r="117" spans="1:12" ht="78" customHeight="1" x14ac:dyDescent="0.3">
      <c r="A117" s="137"/>
      <c r="B117" s="134"/>
      <c r="C117" s="134"/>
      <c r="D117" s="16" t="s">
        <v>17</v>
      </c>
      <c r="E117" s="15">
        <f t="shared" si="49"/>
        <v>0</v>
      </c>
      <c r="F117" s="94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3"/>
    </row>
    <row r="118" spans="1:12" ht="78" customHeight="1" x14ac:dyDescent="0.3">
      <c r="A118" s="137"/>
      <c r="B118" s="134"/>
      <c r="C118" s="134"/>
      <c r="D118" s="16" t="s">
        <v>18</v>
      </c>
      <c r="E118" s="15">
        <f t="shared" si="49"/>
        <v>1185</v>
      </c>
      <c r="F118" s="94">
        <v>0</v>
      </c>
      <c r="G118" s="95">
        <v>0</v>
      </c>
      <c r="H118" s="95">
        <v>0</v>
      </c>
      <c r="I118" s="95">
        <v>1185</v>
      </c>
      <c r="J118" s="95">
        <v>0</v>
      </c>
      <c r="K118" s="95">
        <v>0</v>
      </c>
      <c r="L118" s="3"/>
    </row>
    <row r="119" spans="1:12" ht="78" customHeight="1" x14ac:dyDescent="0.3">
      <c r="A119" s="137"/>
      <c r="B119" s="134"/>
      <c r="C119" s="134"/>
      <c r="D119" s="16" t="s">
        <v>19</v>
      </c>
      <c r="E119" s="15">
        <f t="shared" si="49"/>
        <v>0</v>
      </c>
      <c r="F119" s="94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3"/>
    </row>
    <row r="120" spans="1:12" ht="78" customHeight="1" x14ac:dyDescent="0.3">
      <c r="A120" s="138"/>
      <c r="B120" s="135"/>
      <c r="C120" s="135"/>
      <c r="D120" s="16" t="s">
        <v>20</v>
      </c>
      <c r="E120" s="15">
        <f t="shared" si="49"/>
        <v>0</v>
      </c>
      <c r="F120" s="94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3"/>
    </row>
    <row r="121" spans="1:12" ht="32.4" customHeight="1" x14ac:dyDescent="0.3">
      <c r="A121" s="136" t="s">
        <v>109</v>
      </c>
      <c r="B121" s="133" t="s">
        <v>110</v>
      </c>
      <c r="C121" s="133" t="s">
        <v>28</v>
      </c>
      <c r="D121" s="14" t="s">
        <v>22</v>
      </c>
      <c r="E121" s="15">
        <f>F121+G121+H121+I121+J121+K122</f>
        <v>946.29600000000005</v>
      </c>
      <c r="F121" s="49">
        <f>F122+F123+F124+F125+F186</f>
        <v>0</v>
      </c>
      <c r="G121" s="20">
        <f>G122+G123+G124+G125+G186</f>
        <v>0</v>
      </c>
      <c r="H121" s="20">
        <f>H122+H123+H124+H125+H186</f>
        <v>0</v>
      </c>
      <c r="I121" s="20">
        <f>I122+I123+I124+I125+I186</f>
        <v>946.29600000000005</v>
      </c>
      <c r="J121" s="20">
        <f>J122+J123+J124+J125+J186</f>
        <v>0</v>
      </c>
      <c r="K121" s="21">
        <v>0</v>
      </c>
    </row>
    <row r="122" spans="1:12" ht="61.95" customHeight="1" x14ac:dyDescent="0.3">
      <c r="A122" s="137"/>
      <c r="B122" s="134"/>
      <c r="C122" s="134"/>
      <c r="D122" s="16" t="s">
        <v>17</v>
      </c>
      <c r="E122" s="15">
        <f>F122+G122+H122+I122+J122+K123</f>
        <v>946.29600000000005</v>
      </c>
      <c r="F122" s="48">
        <v>0</v>
      </c>
      <c r="G122" s="21">
        <v>0</v>
      </c>
      <c r="H122" s="21">
        <v>0</v>
      </c>
      <c r="I122" s="21">
        <v>946.29600000000005</v>
      </c>
      <c r="J122" s="21">
        <v>0</v>
      </c>
      <c r="K122" s="21">
        <v>0</v>
      </c>
    </row>
    <row r="123" spans="1:12" ht="78" customHeight="1" x14ac:dyDescent="0.3">
      <c r="A123" s="137"/>
      <c r="B123" s="134"/>
      <c r="C123" s="134"/>
      <c r="D123" s="16" t="s">
        <v>18</v>
      </c>
      <c r="E123" s="15">
        <f>F123+G123+H123+I123+J123+K124</f>
        <v>0</v>
      </c>
      <c r="F123" s="48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2" ht="78" customHeight="1" x14ac:dyDescent="0.3">
      <c r="A124" s="137"/>
      <c r="B124" s="134"/>
      <c r="C124" s="134"/>
      <c r="D124" s="16" t="s">
        <v>19</v>
      </c>
      <c r="E124" s="15">
        <f>F124+G124+H124+I124+J124+K125</f>
        <v>0</v>
      </c>
      <c r="F124" s="48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2" ht="78" customHeight="1" x14ac:dyDescent="0.3">
      <c r="A125" s="138"/>
      <c r="B125" s="135"/>
      <c r="C125" s="135"/>
      <c r="D125" s="16" t="s">
        <v>20</v>
      </c>
      <c r="E125" s="15">
        <v>0</v>
      </c>
      <c r="F125" s="48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2" ht="31.2" customHeight="1" x14ac:dyDescent="0.3">
      <c r="A126" s="136" t="s">
        <v>109</v>
      </c>
      <c r="B126" s="133" t="s">
        <v>141</v>
      </c>
      <c r="C126" s="133" t="s">
        <v>28</v>
      </c>
      <c r="D126" s="14" t="s">
        <v>22</v>
      </c>
      <c r="E126" s="15">
        <f>F126+G126+H126+I126+J126+K127</f>
        <v>26824.880000000005</v>
      </c>
      <c r="F126" s="49">
        <f>F127+F128+F129+F130+F191</f>
        <v>26764.550000000003</v>
      </c>
      <c r="G126" s="20">
        <f>G127+G128+G129+G130+G191</f>
        <v>0</v>
      </c>
      <c r="H126" s="20">
        <f>H127+H128+H129+H130+H191</f>
        <v>0</v>
      </c>
      <c r="I126" s="20">
        <f>I127+I128+I129+I130+I191</f>
        <v>60.33</v>
      </c>
      <c r="J126" s="20">
        <f>J127+J128+J129+J130+J191</f>
        <v>0</v>
      </c>
      <c r="K126" s="21">
        <v>0</v>
      </c>
    </row>
    <row r="127" spans="1:12" ht="58.95" customHeight="1" x14ac:dyDescent="0.3">
      <c r="A127" s="137"/>
      <c r="B127" s="134"/>
      <c r="C127" s="134"/>
      <c r="D127" s="16" t="s">
        <v>17</v>
      </c>
      <c r="E127" s="15">
        <f>F127+G127+H127+I127+J127+K128</f>
        <v>267.64999999999998</v>
      </c>
      <c r="F127" s="48">
        <v>267.64999999999998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2" ht="78" customHeight="1" x14ac:dyDescent="0.3">
      <c r="A128" s="137"/>
      <c r="B128" s="134"/>
      <c r="C128" s="134"/>
      <c r="D128" s="16" t="s">
        <v>18</v>
      </c>
      <c r="E128" s="15">
        <f>F128+G128+H128+I128+J128+K129</f>
        <v>26557.230000000003</v>
      </c>
      <c r="F128" s="48">
        <v>26496.9</v>
      </c>
      <c r="G128" s="21">
        <v>0</v>
      </c>
      <c r="H128" s="21">
        <v>0</v>
      </c>
      <c r="I128" s="21">
        <v>60.33</v>
      </c>
      <c r="J128" s="21">
        <v>0</v>
      </c>
      <c r="K128" s="21">
        <v>0</v>
      </c>
    </row>
    <row r="129" spans="1:12" ht="61.2" customHeight="1" x14ac:dyDescent="0.3">
      <c r="A129" s="137"/>
      <c r="B129" s="134"/>
      <c r="C129" s="134"/>
      <c r="D129" s="16" t="s">
        <v>19</v>
      </c>
      <c r="E129" s="15">
        <f>F129+G129+H129+I129+J129+K130</f>
        <v>0</v>
      </c>
      <c r="F129" s="48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2" ht="15.6" customHeight="1" x14ac:dyDescent="0.3">
      <c r="A130" s="138"/>
      <c r="B130" s="135"/>
      <c r="C130" s="135"/>
      <c r="D130" s="16" t="s">
        <v>20</v>
      </c>
      <c r="E130" s="15">
        <v>0</v>
      </c>
      <c r="F130" s="48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2" ht="15.6" customHeight="1" x14ac:dyDescent="0.3">
      <c r="A131" s="136" t="s">
        <v>118</v>
      </c>
      <c r="B131" s="133" t="s">
        <v>142</v>
      </c>
      <c r="C131" s="133" t="s">
        <v>28</v>
      </c>
      <c r="D131" s="14" t="s">
        <v>22</v>
      </c>
      <c r="E131" s="15">
        <f>F131+G131+H131+I131+J131+K132</f>
        <v>30827.41</v>
      </c>
      <c r="F131" s="49">
        <f>F132+F133+F134+F135+F201</f>
        <v>29519.21</v>
      </c>
      <c r="G131" s="20">
        <f>G132+G133+G134+G135+G201</f>
        <v>0</v>
      </c>
      <c r="H131" s="20">
        <f>H132+H133+H134+H135+H201</f>
        <v>0</v>
      </c>
      <c r="I131" s="20">
        <f>I132+I133+I134+I135+I201</f>
        <v>654.12</v>
      </c>
      <c r="J131" s="20">
        <f>J132+J133+J134+J135</f>
        <v>654.08000000000004</v>
      </c>
      <c r="K131" s="37">
        <v>0</v>
      </c>
    </row>
    <row r="132" spans="1:12" ht="66" customHeight="1" x14ac:dyDescent="0.3">
      <c r="A132" s="137"/>
      <c r="B132" s="134"/>
      <c r="C132" s="134"/>
      <c r="D132" s="16" t="s">
        <v>17</v>
      </c>
      <c r="E132" s="15">
        <f>F132+G132+H132+I132+J132+K133</f>
        <v>1286.4699999999998</v>
      </c>
      <c r="F132" s="50">
        <v>974.27</v>
      </c>
      <c r="G132" s="37">
        <v>0</v>
      </c>
      <c r="H132" s="37">
        <v>0</v>
      </c>
      <c r="I132" s="37">
        <v>299.12</v>
      </c>
      <c r="J132" s="129">
        <v>13.08</v>
      </c>
      <c r="K132" s="37">
        <v>0</v>
      </c>
    </row>
    <row r="133" spans="1:12" ht="58.95" customHeight="1" x14ac:dyDescent="0.3">
      <c r="A133" s="137"/>
      <c r="B133" s="134"/>
      <c r="C133" s="134"/>
      <c r="D133" s="16" t="s">
        <v>18</v>
      </c>
      <c r="E133" s="15">
        <f>F133+G133+H133+I133+J133+K134</f>
        <v>2423.2399999999998</v>
      </c>
      <c r="F133" s="50">
        <v>1427.24</v>
      </c>
      <c r="G133" s="37">
        <v>0</v>
      </c>
      <c r="H133" s="37">
        <v>0</v>
      </c>
      <c r="I133" s="37">
        <v>355</v>
      </c>
      <c r="J133" s="129">
        <v>641</v>
      </c>
      <c r="K133" s="37">
        <v>0</v>
      </c>
    </row>
    <row r="134" spans="1:12" ht="55.2" customHeight="1" x14ac:dyDescent="0.3">
      <c r="A134" s="137"/>
      <c r="B134" s="134"/>
      <c r="C134" s="134"/>
      <c r="D134" s="16" t="s">
        <v>19</v>
      </c>
      <c r="E134" s="15">
        <f>F134+G134+H134+I134+J134+K135</f>
        <v>27117.7</v>
      </c>
      <c r="F134" s="50">
        <v>27117.7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2" ht="44.4" customHeight="1" x14ac:dyDescent="0.3">
      <c r="A135" s="138"/>
      <c r="B135" s="135"/>
      <c r="C135" s="135"/>
      <c r="D135" s="16" t="s">
        <v>20</v>
      </c>
      <c r="E135" s="15">
        <v>0</v>
      </c>
      <c r="F135" s="50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2" ht="15.6" customHeight="1" x14ac:dyDescent="0.3">
      <c r="A136" s="136">
        <v>710202000</v>
      </c>
      <c r="B136" s="148" t="s">
        <v>143</v>
      </c>
      <c r="C136" s="133" t="s">
        <v>28</v>
      </c>
      <c r="D136" s="14" t="s">
        <v>22</v>
      </c>
      <c r="E136" s="15">
        <f>F136+G136+H136+I136+J136+K137</f>
        <v>135367.70000000001</v>
      </c>
      <c r="F136" s="49">
        <f>F137+F138+F139+F140+F221</f>
        <v>135032.97</v>
      </c>
      <c r="G136" s="20">
        <f>G137+G138+G139+G140+G221</f>
        <v>0</v>
      </c>
      <c r="H136" s="20">
        <f>H137+H138+H139+H140+H221</f>
        <v>0</v>
      </c>
      <c r="I136" s="20">
        <f>I137+I138+I139+I140+I221</f>
        <v>334.73</v>
      </c>
      <c r="J136" s="20">
        <f>J137+J138+J139+J140+J221</f>
        <v>0</v>
      </c>
      <c r="K136" s="21">
        <v>0</v>
      </c>
    </row>
    <row r="137" spans="1:12" ht="62.4" x14ac:dyDescent="0.3">
      <c r="A137" s="137"/>
      <c r="B137" s="149"/>
      <c r="C137" s="134"/>
      <c r="D137" s="16" t="s">
        <v>17</v>
      </c>
      <c r="E137" s="15">
        <f>F137+G137+H137+I137+J137+K138</f>
        <v>3955.45</v>
      </c>
      <c r="F137" s="48">
        <v>3620.72</v>
      </c>
      <c r="G137" s="21">
        <v>0</v>
      </c>
      <c r="H137" s="21">
        <v>0</v>
      </c>
      <c r="I137" s="21">
        <v>334.73</v>
      </c>
      <c r="J137" s="21">
        <v>0</v>
      </c>
      <c r="K137" s="21">
        <v>0</v>
      </c>
      <c r="L137" s="55"/>
    </row>
    <row r="138" spans="1:12" ht="93.6" x14ac:dyDescent="0.3">
      <c r="A138" s="137"/>
      <c r="B138" s="149"/>
      <c r="C138" s="134"/>
      <c r="D138" s="16" t="s">
        <v>18</v>
      </c>
      <c r="E138" s="15">
        <f>F138+G138+H138+I138+J138+K139</f>
        <v>44765.22</v>
      </c>
      <c r="F138" s="48">
        <v>44765.22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55"/>
    </row>
    <row r="139" spans="1:12" ht="62.4" x14ac:dyDescent="0.3">
      <c r="A139" s="137"/>
      <c r="B139" s="149"/>
      <c r="C139" s="134"/>
      <c r="D139" s="16" t="s">
        <v>19</v>
      </c>
      <c r="E139" s="15">
        <f>F139+G139+H139+I139+J139+K140</f>
        <v>86647.03</v>
      </c>
      <c r="F139" s="48">
        <v>86647.03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55"/>
    </row>
    <row r="140" spans="1:12" ht="78" x14ac:dyDescent="0.3">
      <c r="A140" s="138"/>
      <c r="B140" s="150"/>
      <c r="C140" s="135"/>
      <c r="D140" s="16" t="s">
        <v>20</v>
      </c>
      <c r="E140" s="15">
        <v>0</v>
      </c>
      <c r="F140" s="48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55"/>
    </row>
    <row r="141" spans="1:12" ht="15.6" customHeight="1" x14ac:dyDescent="0.3">
      <c r="A141" s="151" t="s">
        <v>26</v>
      </c>
      <c r="B141" s="151" t="s">
        <v>133</v>
      </c>
      <c r="C141" s="151" t="s">
        <v>28</v>
      </c>
      <c r="D141" s="61" t="s">
        <v>22</v>
      </c>
      <c r="E141" s="73">
        <f t="shared" ref="E141:E144" si="51">F141+G141+H141+I141+J141+K142</f>
        <v>3514.44</v>
      </c>
      <c r="F141" s="78">
        <f>F142+F143+F144+F145</f>
        <v>324</v>
      </c>
      <c r="G141" s="78">
        <f>G142+G143+G144+G145+G201</f>
        <v>432.15</v>
      </c>
      <c r="H141" s="78">
        <f>H142+H143+H144+H145+H201</f>
        <v>831.14</v>
      </c>
      <c r="I141" s="78">
        <f>I142+I143+I144+I145+I201</f>
        <v>1709.5</v>
      </c>
      <c r="J141" s="78">
        <f>J142+J143+J144+J145</f>
        <v>217.65</v>
      </c>
      <c r="K141" s="79">
        <v>0</v>
      </c>
      <c r="L141" s="55"/>
    </row>
    <row r="142" spans="1:12" ht="46.5" customHeight="1" x14ac:dyDescent="0.3">
      <c r="A142" s="152"/>
      <c r="B142" s="152"/>
      <c r="C142" s="152"/>
      <c r="D142" s="63" t="s">
        <v>17</v>
      </c>
      <c r="E142" s="73">
        <f t="shared" si="51"/>
        <v>2299.44</v>
      </c>
      <c r="F142" s="79">
        <v>324</v>
      </c>
      <c r="G142" s="79">
        <v>432.15</v>
      </c>
      <c r="H142" s="79">
        <v>831.14</v>
      </c>
      <c r="I142" s="79">
        <v>494.5</v>
      </c>
      <c r="J142" s="128">
        <v>217.65</v>
      </c>
      <c r="K142" s="79">
        <v>0</v>
      </c>
      <c r="L142" s="55"/>
    </row>
    <row r="143" spans="1:12" ht="47.25" customHeight="1" x14ac:dyDescent="0.3">
      <c r="A143" s="152"/>
      <c r="B143" s="152"/>
      <c r="C143" s="152"/>
      <c r="D143" s="63" t="s">
        <v>18</v>
      </c>
      <c r="E143" s="73">
        <f t="shared" si="51"/>
        <v>1215</v>
      </c>
      <c r="F143" s="79">
        <v>0</v>
      </c>
      <c r="G143" s="79">
        <v>0</v>
      </c>
      <c r="H143" s="79">
        <v>0</v>
      </c>
      <c r="I143" s="79">
        <v>1215</v>
      </c>
      <c r="J143" s="79">
        <v>0</v>
      </c>
      <c r="K143" s="79">
        <v>0</v>
      </c>
      <c r="L143" s="55"/>
    </row>
    <row r="144" spans="1:12" ht="60" customHeight="1" x14ac:dyDescent="0.3">
      <c r="A144" s="152"/>
      <c r="B144" s="152"/>
      <c r="C144" s="152"/>
      <c r="D144" s="63" t="s">
        <v>19</v>
      </c>
      <c r="E144" s="73">
        <f t="shared" si="51"/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55"/>
    </row>
    <row r="145" spans="1:12" ht="72.75" customHeight="1" x14ac:dyDescent="0.3">
      <c r="A145" s="153"/>
      <c r="B145" s="153"/>
      <c r="C145" s="153"/>
      <c r="D145" s="63" t="s">
        <v>20</v>
      </c>
      <c r="E145" s="73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55"/>
    </row>
    <row r="146" spans="1:12" ht="15.6" customHeight="1" x14ac:dyDescent="0.3">
      <c r="A146" s="151" t="s">
        <v>27</v>
      </c>
      <c r="B146" s="151" t="s">
        <v>78</v>
      </c>
      <c r="C146" s="151" t="s">
        <v>28</v>
      </c>
      <c r="D146" s="61" t="s">
        <v>22</v>
      </c>
      <c r="E146" s="73">
        <f t="shared" ref="E146:E149" si="52">F146+G146+H146+I146+J146+K147</f>
        <v>892.46</v>
      </c>
      <c r="F146" s="78">
        <f>F147+F148+F149+F150</f>
        <v>655.26</v>
      </c>
      <c r="G146" s="78">
        <f>G147+G148+G149+G150+G206</f>
        <v>0</v>
      </c>
      <c r="H146" s="78">
        <f>H147+H148+H149+H150+H206</f>
        <v>115.7</v>
      </c>
      <c r="I146" s="78">
        <f>I147+I148+I149+I150+I206</f>
        <v>121.5</v>
      </c>
      <c r="J146" s="78">
        <f>J147+J148+J149+J150+J206</f>
        <v>0</v>
      </c>
      <c r="K146" s="79">
        <v>0</v>
      </c>
      <c r="L146" s="55"/>
    </row>
    <row r="147" spans="1:12" ht="67.5" customHeight="1" x14ac:dyDescent="0.3">
      <c r="A147" s="152"/>
      <c r="B147" s="152"/>
      <c r="C147" s="152"/>
      <c r="D147" s="63" t="s">
        <v>17</v>
      </c>
      <c r="E147" s="73">
        <f t="shared" si="52"/>
        <v>325.37</v>
      </c>
      <c r="F147" s="79">
        <v>88.17</v>
      </c>
      <c r="G147" s="79">
        <v>0</v>
      </c>
      <c r="H147" s="79">
        <v>115.7</v>
      </c>
      <c r="I147" s="79">
        <v>121.5</v>
      </c>
      <c r="J147" s="79">
        <v>0</v>
      </c>
      <c r="K147" s="79">
        <v>0</v>
      </c>
      <c r="L147" s="55"/>
    </row>
    <row r="148" spans="1:12" ht="83.25" customHeight="1" x14ac:dyDescent="0.3">
      <c r="A148" s="152"/>
      <c r="B148" s="152"/>
      <c r="C148" s="152"/>
      <c r="D148" s="63" t="s">
        <v>18</v>
      </c>
      <c r="E148" s="73">
        <f t="shared" si="52"/>
        <v>567.09</v>
      </c>
      <c r="F148" s="79">
        <v>567.09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55"/>
    </row>
    <row r="149" spans="1:12" ht="62.25" customHeight="1" x14ac:dyDescent="0.3">
      <c r="A149" s="152"/>
      <c r="B149" s="152"/>
      <c r="C149" s="152"/>
      <c r="D149" s="63" t="s">
        <v>19</v>
      </c>
      <c r="E149" s="73">
        <f t="shared" si="52"/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55"/>
    </row>
    <row r="150" spans="1:12" ht="15" customHeight="1" x14ac:dyDescent="0.3">
      <c r="A150" s="153"/>
      <c r="B150" s="153"/>
      <c r="C150" s="153"/>
      <c r="D150" s="63" t="s">
        <v>20</v>
      </c>
      <c r="E150" s="73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55"/>
    </row>
    <row r="151" spans="1:12" ht="15.6" x14ac:dyDescent="0.3">
      <c r="A151" s="156" t="s">
        <v>29</v>
      </c>
      <c r="B151" s="173" t="s">
        <v>53</v>
      </c>
      <c r="C151" s="156" t="s">
        <v>28</v>
      </c>
      <c r="D151" s="40" t="s">
        <v>22</v>
      </c>
      <c r="E151" s="56">
        <f>F151+G151+H151+I151+J151+K151</f>
        <v>3494241.7209999999</v>
      </c>
      <c r="F151" s="57">
        <f>F152+F153+F154+F155+F156</f>
        <v>466974.06000000006</v>
      </c>
      <c r="G151" s="83">
        <f>G152+G153+G154</f>
        <v>604949.52099999995</v>
      </c>
      <c r="H151" s="83">
        <f t="shared" ref="H151:K151" si="53">H152+H153+H154+H155+H156</f>
        <v>691072.38</v>
      </c>
      <c r="I151" s="92">
        <f t="shared" si="53"/>
        <v>843309.6399999999</v>
      </c>
      <c r="J151" s="92">
        <f>J152+J153+J154+J155+J156</f>
        <v>573055.21</v>
      </c>
      <c r="K151" s="92">
        <f t="shared" si="53"/>
        <v>314880.91000000003</v>
      </c>
      <c r="L151" s="55"/>
    </row>
    <row r="152" spans="1:12" ht="62.4" x14ac:dyDescent="0.3">
      <c r="A152" s="156"/>
      <c r="B152" s="173"/>
      <c r="C152" s="156"/>
      <c r="D152" s="43" t="s">
        <v>17</v>
      </c>
      <c r="E152" s="41">
        <f t="shared" ref="E152:E156" si="54">F152+G152+H152+I152+J152+K152</f>
        <v>642293.31599999999</v>
      </c>
      <c r="F152" s="44">
        <f t="shared" ref="F152:K153" si="55">F158+F223+F348+F363</f>
        <v>81024.23000000001</v>
      </c>
      <c r="G152" s="44">
        <f t="shared" si="55"/>
        <v>93684.206000000006</v>
      </c>
      <c r="H152" s="44">
        <f t="shared" si="55"/>
        <v>92155.62999999999</v>
      </c>
      <c r="I152" s="44">
        <f t="shared" si="55"/>
        <v>118178.11</v>
      </c>
      <c r="J152" s="44">
        <f t="shared" si="55"/>
        <v>155943.74</v>
      </c>
      <c r="K152" s="44">
        <f t="shared" si="55"/>
        <v>101307.40000000001</v>
      </c>
      <c r="L152" s="55"/>
    </row>
    <row r="153" spans="1:12" ht="93.6" x14ac:dyDescent="0.3">
      <c r="A153" s="156"/>
      <c r="B153" s="173"/>
      <c r="C153" s="156"/>
      <c r="D153" s="43" t="s">
        <v>18</v>
      </c>
      <c r="E153" s="41">
        <f t="shared" si="54"/>
        <v>2052756.4449999998</v>
      </c>
      <c r="F153" s="44">
        <f t="shared" si="55"/>
        <v>291978.43</v>
      </c>
      <c r="G153" s="44">
        <f t="shared" si="55"/>
        <v>313204.60499999998</v>
      </c>
      <c r="H153" s="44">
        <f t="shared" si="55"/>
        <v>434452.47999999998</v>
      </c>
      <c r="I153" s="44">
        <f t="shared" si="55"/>
        <v>594931.52999999991</v>
      </c>
      <c r="J153" s="44">
        <f t="shared" si="55"/>
        <v>274113.29000000004</v>
      </c>
      <c r="K153" s="44">
        <f t="shared" si="55"/>
        <v>144076.10999999999</v>
      </c>
      <c r="L153" s="55"/>
    </row>
    <row r="154" spans="1:12" ht="62.4" x14ac:dyDescent="0.3">
      <c r="A154" s="156"/>
      <c r="B154" s="173"/>
      <c r="C154" s="156"/>
      <c r="D154" s="43" t="s">
        <v>19</v>
      </c>
      <c r="E154" s="41">
        <f t="shared" si="54"/>
        <v>799191.96000000008</v>
      </c>
      <c r="F154" s="44">
        <f>F160+F165+F225+F350+F365</f>
        <v>93971.4</v>
      </c>
      <c r="G154" s="44">
        <f>G160+G225+G350+G365</f>
        <v>198060.71</v>
      </c>
      <c r="H154" s="44">
        <f>H160+H165+H225+H350+H365</f>
        <v>164464.27000000002</v>
      </c>
      <c r="I154" s="44">
        <f>I160+I165+I225+I350+I365</f>
        <v>130200.00000000001</v>
      </c>
      <c r="J154" s="44">
        <f>J160+J225</f>
        <v>142998.18</v>
      </c>
      <c r="K154" s="44">
        <f>K160+K165+K225+K350+K365</f>
        <v>69497.399999999994</v>
      </c>
      <c r="L154" s="55"/>
    </row>
    <row r="155" spans="1:12" ht="15.75" customHeight="1" x14ac:dyDescent="0.3">
      <c r="A155" s="156"/>
      <c r="B155" s="173"/>
      <c r="C155" s="156"/>
      <c r="D155" s="43" t="s">
        <v>20</v>
      </c>
      <c r="E155" s="41">
        <f t="shared" si="54"/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55"/>
    </row>
    <row r="156" spans="1:12" ht="46.8" x14ac:dyDescent="0.3">
      <c r="A156" s="156"/>
      <c r="B156" s="173"/>
      <c r="C156" s="156"/>
      <c r="D156" s="43" t="s">
        <v>21</v>
      </c>
      <c r="E156" s="41">
        <f t="shared" si="54"/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55"/>
    </row>
    <row r="157" spans="1:12" ht="15.6" x14ac:dyDescent="0.3">
      <c r="A157" s="174" t="s">
        <v>23</v>
      </c>
      <c r="B157" s="174" t="s">
        <v>85</v>
      </c>
      <c r="C157" s="174" t="s">
        <v>151</v>
      </c>
      <c r="D157" s="68" t="s">
        <v>22</v>
      </c>
      <c r="E157" s="69">
        <f>F157+G157+H157+I157+J157+K157</f>
        <v>2229909.3049999997</v>
      </c>
      <c r="F157" s="70">
        <f>F158+F159+F160+F161</f>
        <v>321850.95999999996</v>
      </c>
      <c r="G157" s="70">
        <f t="shared" ref="G157:K157" si="56">G158+G159+G160+G161</f>
        <v>382207.065</v>
      </c>
      <c r="H157" s="70">
        <f t="shared" si="56"/>
        <v>378313.02999999997</v>
      </c>
      <c r="I157" s="96">
        <f t="shared" si="56"/>
        <v>422800.27999999991</v>
      </c>
      <c r="J157" s="96">
        <f>J158+J159+J160+J161</f>
        <v>437276.24</v>
      </c>
      <c r="K157" s="96">
        <f t="shared" si="56"/>
        <v>287461.73</v>
      </c>
    </row>
    <row r="158" spans="1:12" ht="62.4" x14ac:dyDescent="0.3">
      <c r="A158" s="175"/>
      <c r="B158" s="175"/>
      <c r="C158" s="175"/>
      <c r="D158" s="71" t="s">
        <v>17</v>
      </c>
      <c r="E158" s="69">
        <f>F158+G158+H158+I158+J158+K158</f>
        <v>573403.89</v>
      </c>
      <c r="F158" s="72">
        <f>F163+F168+F183+F188+F198+F203+F218</f>
        <v>73838.38</v>
      </c>
      <c r="G158" s="72">
        <f>G163+G168+G173+G178+G183+G188+G193+G198+G203+G208+G218</f>
        <v>81225.679999999993</v>
      </c>
      <c r="H158" s="72">
        <f>H163+H168+H173+H178+H183+H188+H193+H198+H203+H208+H213+H218</f>
        <v>80141.829999999987</v>
      </c>
      <c r="I158" s="72">
        <f t="shared" ref="I158:K158" si="57">I163+I168+I173+I178+I183+I188+I193+I198+I203+I208+I213+I218</f>
        <v>97645.24</v>
      </c>
      <c r="J158" s="72">
        <f>J163+J168+J173+J178+J198+J203+J208</f>
        <v>139793.74</v>
      </c>
      <c r="K158" s="72">
        <f t="shared" si="57"/>
        <v>100759.02</v>
      </c>
    </row>
    <row r="159" spans="1:12" ht="93.6" x14ac:dyDescent="0.3">
      <c r="A159" s="175"/>
      <c r="B159" s="175"/>
      <c r="C159" s="175"/>
      <c r="D159" s="71" t="s">
        <v>18</v>
      </c>
      <c r="E159" s="69">
        <f>F159+G159+H159+I159+J159+K367</f>
        <v>1332193.345</v>
      </c>
      <c r="F159" s="72">
        <f>F164+F169+F184+F189+F199+F204+F219</f>
        <v>248012.58</v>
      </c>
      <c r="G159" s="72">
        <f>G164+G169+G174+G179+G184+G189+G194+G199+G204+G209+G219+G214</f>
        <v>259990.17499999999</v>
      </c>
      <c r="H159" s="72">
        <f t="shared" ref="H159:K159" si="58">H164+H169+H174+H179+H184+H189+H194+H199+H204+H209+H219+H214</f>
        <v>247287.55999999997</v>
      </c>
      <c r="I159" s="72">
        <f t="shared" si="58"/>
        <v>282917.19999999995</v>
      </c>
      <c r="J159" s="72">
        <f>J174+J179+J184+J199+J204+J209</f>
        <v>254227.12000000002</v>
      </c>
      <c r="K159" s="72">
        <f t="shared" si="58"/>
        <v>143807.4</v>
      </c>
    </row>
    <row r="160" spans="1:12" ht="62.4" x14ac:dyDescent="0.3">
      <c r="A160" s="175"/>
      <c r="B160" s="175"/>
      <c r="C160" s="175"/>
      <c r="D160" s="71" t="s">
        <v>19</v>
      </c>
      <c r="E160" s="69">
        <v>0</v>
      </c>
      <c r="F160" s="72">
        <v>0</v>
      </c>
      <c r="G160" s="72">
        <f>G175+G180+G185+G190+G195+G200+G205+G210+G220+G215</f>
        <v>40991.21</v>
      </c>
      <c r="H160" s="72">
        <f t="shared" ref="H160:K160" si="59">H175+H180+H185+H190+H195+H200+H205+H210+H220+H215</f>
        <v>50883.64</v>
      </c>
      <c r="I160" s="72">
        <f t="shared" si="59"/>
        <v>42237.84</v>
      </c>
      <c r="J160" s="72">
        <f>J175+J195</f>
        <v>43255.380000000005</v>
      </c>
      <c r="K160" s="72">
        <f t="shared" si="59"/>
        <v>42895.31</v>
      </c>
    </row>
    <row r="161" spans="1:12" ht="78" x14ac:dyDescent="0.3">
      <c r="A161" s="176"/>
      <c r="B161" s="176"/>
      <c r="C161" s="176"/>
      <c r="D161" s="71" t="s">
        <v>20</v>
      </c>
      <c r="E161" s="69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</row>
    <row r="162" spans="1:12" ht="15.6" x14ac:dyDescent="0.3">
      <c r="A162" s="12"/>
      <c r="B162" s="133" t="s">
        <v>62</v>
      </c>
      <c r="C162" s="133" t="s">
        <v>30</v>
      </c>
      <c r="D162" s="14" t="s">
        <v>22</v>
      </c>
      <c r="E162" s="15">
        <f>F162+G162+H162+I162+J162+K162</f>
        <v>568141.64</v>
      </c>
      <c r="F162" s="49">
        <f>F163+F164+F165+F166</f>
        <v>79141.89</v>
      </c>
      <c r="G162" s="49">
        <f t="shared" ref="G162:K162" si="60">G163+G164+G165+G166</f>
        <v>82314.47</v>
      </c>
      <c r="H162" s="49">
        <f t="shared" si="60"/>
        <v>75975.95</v>
      </c>
      <c r="I162" s="49">
        <f t="shared" si="60"/>
        <v>96533.75</v>
      </c>
      <c r="J162" s="49">
        <f t="shared" si="60"/>
        <v>134235.31</v>
      </c>
      <c r="K162" s="49">
        <f t="shared" si="60"/>
        <v>99940.27</v>
      </c>
    </row>
    <row r="163" spans="1:12" ht="62.4" x14ac:dyDescent="0.3">
      <c r="A163" s="12"/>
      <c r="B163" s="134"/>
      <c r="C163" s="134"/>
      <c r="D163" s="16" t="s">
        <v>17</v>
      </c>
      <c r="E163" s="15">
        <f t="shared" ref="E163:E166" si="61">F163+G163+H163+I163+J163+K163</f>
        <v>549444.34</v>
      </c>
      <c r="F163" s="21">
        <v>69880.899999999994</v>
      </c>
      <c r="G163" s="21">
        <v>76679.78</v>
      </c>
      <c r="H163" s="21">
        <v>75975.95</v>
      </c>
      <c r="I163" s="21">
        <v>92732.13</v>
      </c>
      <c r="J163" s="128">
        <v>134235.31</v>
      </c>
      <c r="K163" s="21">
        <v>99940.27</v>
      </c>
    </row>
    <row r="164" spans="1:12" ht="93.6" x14ac:dyDescent="0.3">
      <c r="A164" s="12" t="s">
        <v>46</v>
      </c>
      <c r="B164" s="134"/>
      <c r="C164" s="134"/>
      <c r="D164" s="16" t="s">
        <v>18</v>
      </c>
      <c r="E164" s="15">
        <f t="shared" si="61"/>
        <v>18697.3</v>
      </c>
      <c r="F164" s="21">
        <v>9260.99</v>
      </c>
      <c r="G164" s="21">
        <v>5634.69</v>
      </c>
      <c r="H164" s="21">
        <v>0</v>
      </c>
      <c r="I164" s="21">
        <v>3801.62</v>
      </c>
      <c r="J164" s="21">
        <v>0</v>
      </c>
      <c r="K164" s="21">
        <v>0</v>
      </c>
    </row>
    <row r="165" spans="1:12" ht="67.2" customHeight="1" x14ac:dyDescent="0.3">
      <c r="A165" s="12"/>
      <c r="B165" s="134"/>
      <c r="C165" s="134"/>
      <c r="D165" s="16" t="s">
        <v>19</v>
      </c>
      <c r="E165" s="15">
        <f t="shared" si="61"/>
        <v>0</v>
      </c>
      <c r="F165" s="48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"/>
    </row>
    <row r="166" spans="1:12" ht="78" x14ac:dyDescent="0.3">
      <c r="A166" s="12"/>
      <c r="B166" s="135"/>
      <c r="C166" s="135"/>
      <c r="D166" s="16" t="s">
        <v>20</v>
      </c>
      <c r="E166" s="15">
        <f t="shared" si="61"/>
        <v>0</v>
      </c>
      <c r="F166" s="48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"/>
    </row>
    <row r="167" spans="1:12" ht="15.6" x14ac:dyDescent="0.3">
      <c r="A167" s="136" t="s">
        <v>47</v>
      </c>
      <c r="B167" s="133" t="s">
        <v>38</v>
      </c>
      <c r="C167" s="133" t="s">
        <v>30</v>
      </c>
      <c r="D167" s="14" t="s">
        <v>22</v>
      </c>
      <c r="E167" s="15">
        <f>F167+G167+H167+I167+J167+K170+K167</f>
        <v>17605.87</v>
      </c>
      <c r="F167" s="49">
        <f>F168+F169+F170+F171</f>
        <v>3000</v>
      </c>
      <c r="G167" s="20">
        <f t="shared" ref="G167:K167" si="62">G168+G169+G170+G171</f>
        <v>3200</v>
      </c>
      <c r="H167" s="49">
        <f t="shared" si="62"/>
        <v>3000</v>
      </c>
      <c r="I167" s="49">
        <f t="shared" si="62"/>
        <v>3669.87</v>
      </c>
      <c r="J167" s="49">
        <f t="shared" si="62"/>
        <v>4736</v>
      </c>
      <c r="K167" s="49">
        <f t="shared" si="62"/>
        <v>0</v>
      </c>
      <c r="L167" s="2"/>
    </row>
    <row r="168" spans="1:12" ht="62.4" x14ac:dyDescent="0.3">
      <c r="A168" s="137"/>
      <c r="B168" s="134"/>
      <c r="C168" s="134"/>
      <c r="D168" s="16" t="s">
        <v>17</v>
      </c>
      <c r="E168" s="15">
        <v>9600</v>
      </c>
      <c r="F168" s="21">
        <v>3000</v>
      </c>
      <c r="G168" s="21">
        <v>3200</v>
      </c>
      <c r="H168" s="21">
        <v>3000</v>
      </c>
      <c r="I168" s="21">
        <v>3669.87</v>
      </c>
      <c r="J168" s="128">
        <v>4736</v>
      </c>
      <c r="K168" s="21">
        <v>0</v>
      </c>
      <c r="L168" s="2"/>
    </row>
    <row r="169" spans="1:12" ht="93.6" x14ac:dyDescent="0.3">
      <c r="A169" s="137"/>
      <c r="B169" s="134"/>
      <c r="C169" s="134"/>
      <c r="D169" s="16" t="s">
        <v>18</v>
      </c>
      <c r="E169" s="15">
        <f>F169+G169+H169+I169+J169+K372</f>
        <v>0</v>
      </c>
      <c r="F169" s="4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2"/>
    </row>
    <row r="170" spans="1:12" ht="81.599999999999994" customHeight="1" x14ac:dyDescent="0.3">
      <c r="A170" s="137"/>
      <c r="B170" s="134"/>
      <c r="C170" s="134"/>
      <c r="D170" s="16" t="s">
        <v>19</v>
      </c>
      <c r="E170" s="15">
        <f>F170+G170+H170+I170+J170+K170</f>
        <v>0</v>
      </c>
      <c r="F170" s="4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</row>
    <row r="171" spans="1:12" ht="78" x14ac:dyDescent="0.3">
      <c r="A171" s="138"/>
      <c r="B171" s="135"/>
      <c r="C171" s="135"/>
      <c r="D171" s="16" t="s">
        <v>20</v>
      </c>
      <c r="E171" s="15">
        <f>F171+G171+H171+I171+J171+K171</f>
        <v>0</v>
      </c>
      <c r="F171" s="4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2" ht="16.8" customHeight="1" x14ac:dyDescent="0.3">
      <c r="A172" s="136" t="s">
        <v>63</v>
      </c>
      <c r="B172" s="136" t="s">
        <v>149</v>
      </c>
      <c r="C172" s="136" t="s">
        <v>30</v>
      </c>
      <c r="D172" s="112" t="s">
        <v>22</v>
      </c>
      <c r="E172" s="114">
        <f>F172+G172+H172+I172+J172+K172</f>
        <v>76666.62</v>
      </c>
      <c r="F172" s="53">
        <f>F173+F174+F175+F176</f>
        <v>0</v>
      </c>
      <c r="G172" s="53">
        <f t="shared" ref="G172:K172" si="63">G173+G174+G175+G176</f>
        <v>6693.48</v>
      </c>
      <c r="H172" s="53">
        <f t="shared" si="63"/>
        <v>16442.63</v>
      </c>
      <c r="I172" s="53">
        <f t="shared" si="63"/>
        <v>17534.37</v>
      </c>
      <c r="J172" s="53">
        <f t="shared" si="63"/>
        <v>17997.57</v>
      </c>
      <c r="K172" s="53">
        <f t="shared" si="63"/>
        <v>17998.57</v>
      </c>
    </row>
    <row r="173" spans="1:12" ht="62.4" x14ac:dyDescent="0.3">
      <c r="A173" s="137"/>
      <c r="B173" s="137"/>
      <c r="C173" s="137"/>
      <c r="D173" s="113" t="s">
        <v>17</v>
      </c>
      <c r="E173" s="114">
        <f t="shared" ref="E173:E176" si="64">F173+G173+H173+I173+J173+K173</f>
        <v>1465.45</v>
      </c>
      <c r="F173" s="4">
        <v>0</v>
      </c>
      <c r="G173" s="4">
        <v>66.94</v>
      </c>
      <c r="H173" s="4">
        <v>328.85</v>
      </c>
      <c r="I173" s="4">
        <v>350.69</v>
      </c>
      <c r="J173" s="124">
        <v>359</v>
      </c>
      <c r="K173" s="4">
        <v>359.97</v>
      </c>
    </row>
    <row r="174" spans="1:12" ht="93.6" x14ac:dyDescent="0.3">
      <c r="A174" s="137"/>
      <c r="B174" s="137"/>
      <c r="C174" s="137"/>
      <c r="D174" s="113" t="s">
        <v>18</v>
      </c>
      <c r="E174" s="114">
        <f t="shared" si="64"/>
        <v>752.02</v>
      </c>
      <c r="F174" s="4">
        <v>0</v>
      </c>
      <c r="G174" s="4">
        <v>66.260000000000005</v>
      </c>
      <c r="H174" s="4">
        <v>161.13999999999999</v>
      </c>
      <c r="I174" s="4">
        <v>171.84</v>
      </c>
      <c r="J174" s="124">
        <v>176.39</v>
      </c>
      <c r="K174" s="4">
        <v>176.39</v>
      </c>
    </row>
    <row r="175" spans="1:12" ht="62.4" x14ac:dyDescent="0.3">
      <c r="A175" s="137"/>
      <c r="B175" s="137"/>
      <c r="C175" s="137"/>
      <c r="D175" s="113" t="s">
        <v>19</v>
      </c>
      <c r="E175" s="114">
        <f t="shared" si="64"/>
        <v>74449.149999999994</v>
      </c>
      <c r="F175" s="4">
        <v>0</v>
      </c>
      <c r="G175" s="4">
        <v>6560.28</v>
      </c>
      <c r="H175" s="4">
        <v>15952.64</v>
      </c>
      <c r="I175" s="4">
        <v>17011.84</v>
      </c>
      <c r="J175" s="124">
        <v>17462.18</v>
      </c>
      <c r="K175" s="4">
        <v>17462.21</v>
      </c>
    </row>
    <row r="176" spans="1:12" ht="78" x14ac:dyDescent="0.3">
      <c r="A176" s="138"/>
      <c r="B176" s="138"/>
      <c r="C176" s="138"/>
      <c r="D176" s="113" t="s">
        <v>20</v>
      </c>
      <c r="E176" s="114">
        <f t="shared" si="64"/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2" ht="15.75" customHeight="1" x14ac:dyDescent="0.3">
      <c r="A177" s="136" t="s">
        <v>83</v>
      </c>
      <c r="B177" s="136" t="s">
        <v>148</v>
      </c>
      <c r="C177" s="136" t="s">
        <v>30</v>
      </c>
      <c r="D177" s="112" t="s">
        <v>22</v>
      </c>
      <c r="E177" s="114">
        <f>F177+G177+H177+I177+J177+K177</f>
        <v>12993.74</v>
      </c>
      <c r="F177" s="53">
        <f>F178+F179+F180+F181</f>
        <v>0</v>
      </c>
      <c r="G177" s="53">
        <f t="shared" ref="G177:K177" si="65">G178+G179+G180+G181</f>
        <v>805.37</v>
      </c>
      <c r="H177" s="53">
        <f t="shared" si="65"/>
        <v>2105.2800000000002</v>
      </c>
      <c r="I177" s="53">
        <f t="shared" si="65"/>
        <v>2213.98</v>
      </c>
      <c r="J177" s="53">
        <f t="shared" si="65"/>
        <v>4102.2699999999995</v>
      </c>
      <c r="K177" s="53">
        <f t="shared" si="65"/>
        <v>3766.84</v>
      </c>
    </row>
    <row r="178" spans="1:12" ht="62.4" x14ac:dyDescent="0.3">
      <c r="A178" s="137"/>
      <c r="B178" s="137"/>
      <c r="C178" s="137"/>
      <c r="D178" s="113" t="s">
        <v>17</v>
      </c>
      <c r="E178" s="114">
        <f t="shared" ref="E178:E181" si="66">F178+G178+H178+I178+J178+K178</f>
        <v>252.12</v>
      </c>
      <c r="F178" s="4">
        <v>0</v>
      </c>
      <c r="G178" s="4">
        <v>8.0500000000000007</v>
      </c>
      <c r="H178" s="4">
        <v>42.11</v>
      </c>
      <c r="I178" s="4">
        <v>44.28</v>
      </c>
      <c r="J178" s="127">
        <v>82.34</v>
      </c>
      <c r="K178" s="4">
        <v>75.34</v>
      </c>
    </row>
    <row r="179" spans="1:12" ht="93.6" x14ac:dyDescent="0.3">
      <c r="A179" s="137"/>
      <c r="B179" s="137"/>
      <c r="C179" s="137"/>
      <c r="D179" s="113" t="s">
        <v>18</v>
      </c>
      <c r="E179" s="114">
        <f t="shared" si="66"/>
        <v>12741.62</v>
      </c>
      <c r="F179" s="4">
        <v>0</v>
      </c>
      <c r="G179" s="4">
        <v>797.32</v>
      </c>
      <c r="H179" s="4">
        <v>2063.17</v>
      </c>
      <c r="I179" s="4">
        <v>2169.6999999999998</v>
      </c>
      <c r="J179" s="124">
        <v>4019.93</v>
      </c>
      <c r="K179" s="4">
        <v>3691.5</v>
      </c>
    </row>
    <row r="180" spans="1:12" ht="62.4" x14ac:dyDescent="0.3">
      <c r="A180" s="137"/>
      <c r="B180" s="137"/>
      <c r="C180" s="137"/>
      <c r="D180" s="113" t="s">
        <v>19</v>
      </c>
      <c r="E180" s="114">
        <f t="shared" si="66"/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2" ht="78" x14ac:dyDescent="0.3">
      <c r="A181" s="138"/>
      <c r="B181" s="138"/>
      <c r="C181" s="138"/>
      <c r="D181" s="113" t="s">
        <v>20</v>
      </c>
      <c r="E181" s="114">
        <f t="shared" si="66"/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2" ht="15.6" x14ac:dyDescent="0.3">
      <c r="A182" s="136" t="s">
        <v>84</v>
      </c>
      <c r="B182" s="133" t="s">
        <v>43</v>
      </c>
      <c r="C182" s="133" t="s">
        <v>30</v>
      </c>
      <c r="D182" s="14" t="s">
        <v>22</v>
      </c>
      <c r="E182" s="15">
        <f>F182+G182+H182+I182+J182+K182</f>
        <v>1086599.57</v>
      </c>
      <c r="F182" s="53">
        <f>F183+F184+F185+F186</f>
        <v>172898.26</v>
      </c>
      <c r="G182" s="13">
        <f t="shared" ref="G182:K182" si="67">G183+G184+G185+G186</f>
        <v>174303.52</v>
      </c>
      <c r="H182" s="53">
        <f t="shared" si="67"/>
        <v>190807.22</v>
      </c>
      <c r="I182" s="53">
        <f t="shared" si="67"/>
        <v>216219.86</v>
      </c>
      <c r="J182" s="53">
        <f t="shared" si="67"/>
        <v>228102.39999999999</v>
      </c>
      <c r="K182" s="53">
        <f t="shared" si="67"/>
        <v>104268.31</v>
      </c>
    </row>
    <row r="183" spans="1:12" ht="62.4" x14ac:dyDescent="0.3">
      <c r="A183" s="137"/>
      <c r="B183" s="134"/>
      <c r="C183" s="134"/>
      <c r="D183" s="16" t="s">
        <v>17</v>
      </c>
      <c r="E183" s="15">
        <f t="shared" ref="E183:E186" si="68">F183+G183+H183+I183+J183+K183</f>
        <v>0</v>
      </c>
      <c r="F183" s="4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2" ht="93.6" x14ac:dyDescent="0.3">
      <c r="A184" s="137"/>
      <c r="B184" s="134"/>
      <c r="C184" s="134"/>
      <c r="D184" s="16" t="s">
        <v>18</v>
      </c>
      <c r="E184" s="15">
        <f t="shared" si="68"/>
        <v>1086599.57</v>
      </c>
      <c r="F184" s="17">
        <v>172898.26</v>
      </c>
      <c r="G184" s="17">
        <v>174303.52</v>
      </c>
      <c r="H184" s="17">
        <v>190807.22</v>
      </c>
      <c r="I184" s="17">
        <v>216219.86</v>
      </c>
      <c r="J184" s="124">
        <v>228102.39999999999</v>
      </c>
      <c r="K184" s="17">
        <v>104268.31</v>
      </c>
    </row>
    <row r="185" spans="1:12" ht="62.4" x14ac:dyDescent="0.3">
      <c r="A185" s="137"/>
      <c r="B185" s="134"/>
      <c r="C185" s="134"/>
      <c r="D185" s="16" t="s">
        <v>19</v>
      </c>
      <c r="E185" s="15">
        <f t="shared" si="68"/>
        <v>0</v>
      </c>
      <c r="F185" s="4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2" ht="78" x14ac:dyDescent="0.3">
      <c r="A186" s="138"/>
      <c r="B186" s="135"/>
      <c r="C186" s="135"/>
      <c r="D186" s="16" t="s">
        <v>20</v>
      </c>
      <c r="E186" s="15">
        <f t="shared" si="68"/>
        <v>0</v>
      </c>
      <c r="F186" s="4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2" ht="15.6" x14ac:dyDescent="0.3">
      <c r="A187" s="136" t="s">
        <v>65</v>
      </c>
      <c r="B187" s="133" t="s">
        <v>64</v>
      </c>
      <c r="C187" s="133" t="s">
        <v>30</v>
      </c>
      <c r="D187" s="14" t="s">
        <v>22</v>
      </c>
      <c r="E187" s="15">
        <f>F187+G187+H187+I187+J187+K187</f>
        <v>3549.6899999999996</v>
      </c>
      <c r="F187" s="49">
        <f>F188+F189+F190+F191</f>
        <v>2246.06</v>
      </c>
      <c r="G187" s="20">
        <f t="shared" ref="G187:K187" si="69">G188+G189+G190+G191</f>
        <v>1303.6299999999999</v>
      </c>
      <c r="H187" s="49">
        <f t="shared" si="69"/>
        <v>0</v>
      </c>
      <c r="I187" s="49">
        <f t="shared" si="69"/>
        <v>0</v>
      </c>
      <c r="J187" s="49">
        <f t="shared" si="69"/>
        <v>0</v>
      </c>
      <c r="K187" s="49">
        <f t="shared" si="69"/>
        <v>0</v>
      </c>
      <c r="L187" s="49"/>
    </row>
    <row r="188" spans="1:12" ht="62.4" x14ac:dyDescent="0.3">
      <c r="A188" s="137"/>
      <c r="B188" s="134"/>
      <c r="C188" s="134"/>
      <c r="D188" s="16" t="s">
        <v>17</v>
      </c>
      <c r="E188" s="15">
        <f t="shared" ref="E188:E191" si="70">F188+G188+H188+I188+J188+K188</f>
        <v>35.5</v>
      </c>
      <c r="F188" s="35">
        <v>22.46</v>
      </c>
      <c r="G188" s="35">
        <v>13.04</v>
      </c>
      <c r="H188" s="35">
        <v>0</v>
      </c>
      <c r="I188" s="35">
        <v>0</v>
      </c>
      <c r="J188" s="35">
        <v>0</v>
      </c>
      <c r="K188" s="35">
        <v>0</v>
      </c>
    </row>
    <row r="189" spans="1:12" ht="93.6" x14ac:dyDescent="0.3">
      <c r="A189" s="137"/>
      <c r="B189" s="134"/>
      <c r="C189" s="134"/>
      <c r="D189" s="16" t="s">
        <v>18</v>
      </c>
      <c r="E189" s="15">
        <f t="shared" si="70"/>
        <v>3514.1899999999996</v>
      </c>
      <c r="F189" s="35">
        <v>2223.6</v>
      </c>
      <c r="G189" s="35">
        <v>1290.5899999999999</v>
      </c>
      <c r="H189" s="35">
        <v>0</v>
      </c>
      <c r="I189" s="35">
        <v>0</v>
      </c>
      <c r="J189" s="35">
        <v>0</v>
      </c>
      <c r="K189" s="35">
        <v>0</v>
      </c>
    </row>
    <row r="190" spans="1:12" ht="62.4" x14ac:dyDescent="0.3">
      <c r="A190" s="137"/>
      <c r="B190" s="134"/>
      <c r="C190" s="134"/>
      <c r="D190" s="16" t="s">
        <v>19</v>
      </c>
      <c r="E190" s="15">
        <f t="shared" si="70"/>
        <v>0</v>
      </c>
      <c r="F190" s="54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1:12" ht="78" x14ac:dyDescent="0.3">
      <c r="A191" s="138"/>
      <c r="B191" s="135"/>
      <c r="C191" s="135"/>
      <c r="D191" s="16" t="s">
        <v>20</v>
      </c>
      <c r="E191" s="15">
        <f t="shared" si="70"/>
        <v>0</v>
      </c>
      <c r="F191" s="54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1:12" ht="15.75" customHeight="1" x14ac:dyDescent="0.3">
      <c r="A192" s="136" t="s">
        <v>86</v>
      </c>
      <c r="B192" s="136" t="s">
        <v>87</v>
      </c>
      <c r="C192" s="136" t="s">
        <v>30</v>
      </c>
      <c r="D192" s="112" t="s">
        <v>22</v>
      </c>
      <c r="E192" s="114">
        <f>F192+G192+H192+I192+J192+K192</f>
        <v>110063.29999999999</v>
      </c>
      <c r="F192" s="49">
        <f>F193+F194+F195+F196</f>
        <v>0</v>
      </c>
      <c r="G192" s="49">
        <f t="shared" ref="G192:K192" si="71">G193+G194+G195+G196</f>
        <v>8481</v>
      </c>
      <c r="H192" s="49">
        <f t="shared" si="71"/>
        <v>25130</v>
      </c>
      <c r="I192" s="49">
        <f t="shared" si="71"/>
        <v>25226</v>
      </c>
      <c r="J192" s="49">
        <f t="shared" si="71"/>
        <v>25793.200000000001</v>
      </c>
      <c r="K192" s="49">
        <f t="shared" si="71"/>
        <v>25433.1</v>
      </c>
    </row>
    <row r="193" spans="1:11" ht="62.4" x14ac:dyDescent="0.3">
      <c r="A193" s="137"/>
      <c r="B193" s="137"/>
      <c r="C193" s="137"/>
      <c r="D193" s="113" t="s">
        <v>17</v>
      </c>
      <c r="E193" s="114">
        <f t="shared" ref="E193:E196" si="72">F193+G193+H193+I193+J193+K193</f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</row>
    <row r="194" spans="1:11" ht="93.6" x14ac:dyDescent="0.3">
      <c r="A194" s="137"/>
      <c r="B194" s="137"/>
      <c r="C194" s="137"/>
      <c r="D194" s="113" t="s">
        <v>18</v>
      </c>
      <c r="E194" s="114">
        <f t="shared" si="72"/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</row>
    <row r="195" spans="1:11" ht="62.4" x14ac:dyDescent="0.3">
      <c r="A195" s="137"/>
      <c r="B195" s="137"/>
      <c r="C195" s="137"/>
      <c r="D195" s="113" t="s">
        <v>19</v>
      </c>
      <c r="E195" s="114">
        <f t="shared" si="72"/>
        <v>110063.29999999999</v>
      </c>
      <c r="F195" s="54">
        <v>0</v>
      </c>
      <c r="G195" s="54">
        <v>8481</v>
      </c>
      <c r="H195" s="54">
        <v>25130</v>
      </c>
      <c r="I195" s="54">
        <v>25226</v>
      </c>
      <c r="J195" s="126">
        <v>25793.200000000001</v>
      </c>
      <c r="K195" s="54">
        <v>25433.1</v>
      </c>
    </row>
    <row r="196" spans="1:11" ht="78" x14ac:dyDescent="0.3">
      <c r="A196" s="138"/>
      <c r="B196" s="138"/>
      <c r="C196" s="138"/>
      <c r="D196" s="113" t="s">
        <v>20</v>
      </c>
      <c r="E196" s="114">
        <f t="shared" si="72"/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</row>
    <row r="197" spans="1:11" ht="15.6" customHeight="1" x14ac:dyDescent="0.3">
      <c r="A197" s="136" t="s">
        <v>56</v>
      </c>
      <c r="B197" s="133" t="s">
        <v>66</v>
      </c>
      <c r="C197" s="133" t="s">
        <v>30</v>
      </c>
      <c r="D197" s="14" t="s">
        <v>22</v>
      </c>
      <c r="E197" s="15">
        <f>F197+G197+H197+I197+J197+K197</f>
        <v>9941.4549999999999</v>
      </c>
      <c r="F197" s="49">
        <f>F198+F199+F200+F201</f>
        <v>1359.75</v>
      </c>
      <c r="G197" s="20">
        <f t="shared" ref="G197" si="73">G198+G199+G200+G201</f>
        <v>1203.605</v>
      </c>
      <c r="H197" s="20">
        <f t="shared" ref="H197" si="74">H198+H199+H200+H201</f>
        <v>1637.28</v>
      </c>
      <c r="I197" s="20">
        <f t="shared" ref="I197" si="75">I198+I199+I200+I201</f>
        <v>1562.86</v>
      </c>
      <c r="J197" s="20">
        <f t="shared" ref="J197" si="76">J198+J199+J200+J201</f>
        <v>2088.98</v>
      </c>
      <c r="K197" s="20">
        <f t="shared" ref="K197" si="77">K198+K199+K200+K201</f>
        <v>2088.98</v>
      </c>
    </row>
    <row r="198" spans="1:11" ht="62.4" x14ac:dyDescent="0.3">
      <c r="A198" s="137"/>
      <c r="B198" s="134"/>
      <c r="C198" s="134"/>
      <c r="D198" s="16" t="s">
        <v>17</v>
      </c>
      <c r="E198" s="15">
        <f t="shared" ref="E198:E201" si="78">F198+G198+H198+I198+J198+K198</f>
        <v>180.93</v>
      </c>
      <c r="F198" s="35">
        <v>14.42</v>
      </c>
      <c r="G198" s="35">
        <v>12.64</v>
      </c>
      <c r="H198" s="35">
        <v>33.79</v>
      </c>
      <c r="I198" s="35">
        <v>32.520000000000003</v>
      </c>
      <c r="J198" s="126">
        <v>43.78</v>
      </c>
      <c r="K198" s="35">
        <v>43.78</v>
      </c>
    </row>
    <row r="199" spans="1:11" ht="93.6" x14ac:dyDescent="0.3">
      <c r="A199" s="137"/>
      <c r="B199" s="134"/>
      <c r="C199" s="134"/>
      <c r="D199" s="16" t="s">
        <v>18</v>
      </c>
      <c r="E199" s="15">
        <f t="shared" si="78"/>
        <v>9760.5249999999996</v>
      </c>
      <c r="F199" s="35">
        <v>1345.33</v>
      </c>
      <c r="G199" s="35">
        <v>1190.9649999999999</v>
      </c>
      <c r="H199" s="35">
        <v>1603.49</v>
      </c>
      <c r="I199" s="35">
        <v>1530.34</v>
      </c>
      <c r="J199" s="126">
        <v>2045.2</v>
      </c>
      <c r="K199" s="35">
        <v>2045.2</v>
      </c>
    </row>
    <row r="200" spans="1:11" ht="62.4" x14ac:dyDescent="0.3">
      <c r="A200" s="137"/>
      <c r="B200" s="134"/>
      <c r="C200" s="134"/>
      <c r="D200" s="16" t="s">
        <v>19</v>
      </c>
      <c r="E200" s="15">
        <f t="shared" si="78"/>
        <v>0</v>
      </c>
      <c r="F200" s="54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1:11" ht="78" x14ac:dyDescent="0.3">
      <c r="A201" s="138"/>
      <c r="B201" s="135"/>
      <c r="C201" s="135"/>
      <c r="D201" s="16" t="s">
        <v>20</v>
      </c>
      <c r="E201" s="15">
        <f t="shared" si="78"/>
        <v>0</v>
      </c>
      <c r="F201" s="54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1:11" ht="15.6" x14ac:dyDescent="0.3">
      <c r="A202" s="136" t="s">
        <v>139</v>
      </c>
      <c r="B202" s="133" t="s">
        <v>138</v>
      </c>
      <c r="C202" s="133" t="s">
        <v>30</v>
      </c>
      <c r="D202" s="14" t="s">
        <v>22</v>
      </c>
      <c r="E202" s="15">
        <f>F202+G202+H202+I202+J202+K202</f>
        <v>305117.63</v>
      </c>
      <c r="F202" s="49">
        <f>F203+F204+F205+F206</f>
        <v>63205</v>
      </c>
      <c r="G202" s="20">
        <f t="shared" ref="G202:K202" si="79">G203+G204+G205+G206</f>
        <v>75369.95</v>
      </c>
      <c r="H202" s="20">
        <f t="shared" si="79"/>
        <v>52751.61</v>
      </c>
      <c r="I202" s="49">
        <f t="shared" si="79"/>
        <v>59808.979999999996</v>
      </c>
      <c r="J202" s="49">
        <f t="shared" si="79"/>
        <v>20016.43</v>
      </c>
      <c r="K202" s="49">
        <f t="shared" si="79"/>
        <v>33965.660000000003</v>
      </c>
    </row>
    <row r="203" spans="1:11" ht="62.4" x14ac:dyDescent="0.3">
      <c r="A203" s="137"/>
      <c r="B203" s="134"/>
      <c r="C203" s="134"/>
      <c r="D203" s="16" t="s">
        <v>17</v>
      </c>
      <c r="E203" s="15">
        <f t="shared" ref="E203:E206" si="80">F203+G203+H203+I203+J203+K203</f>
        <v>4247.25</v>
      </c>
      <c r="F203" s="35">
        <v>920.6</v>
      </c>
      <c r="G203" s="35">
        <v>1088.75</v>
      </c>
      <c r="H203" s="35">
        <v>749.87</v>
      </c>
      <c r="I203" s="35">
        <v>815.14</v>
      </c>
      <c r="J203" s="126">
        <v>333.23</v>
      </c>
      <c r="K203" s="35">
        <v>339.66</v>
      </c>
    </row>
    <row r="204" spans="1:11" ht="93.6" x14ac:dyDescent="0.3">
      <c r="A204" s="137"/>
      <c r="B204" s="134"/>
      <c r="C204" s="134"/>
      <c r="D204" s="16" t="s">
        <v>18</v>
      </c>
      <c r="E204" s="15">
        <f t="shared" si="80"/>
        <v>300870.38</v>
      </c>
      <c r="F204" s="35">
        <v>62284.4</v>
      </c>
      <c r="G204" s="35">
        <v>74281.2</v>
      </c>
      <c r="H204" s="35">
        <v>52001.74</v>
      </c>
      <c r="I204" s="35">
        <v>58993.84</v>
      </c>
      <c r="J204" s="126">
        <v>19683.2</v>
      </c>
      <c r="K204" s="35">
        <v>33626</v>
      </c>
    </row>
    <row r="205" spans="1:11" ht="62.4" x14ac:dyDescent="0.3">
      <c r="A205" s="137"/>
      <c r="B205" s="134"/>
      <c r="C205" s="134"/>
      <c r="D205" s="16" t="s">
        <v>19</v>
      </c>
      <c r="E205" s="15">
        <f t="shared" si="80"/>
        <v>0</v>
      </c>
      <c r="F205" s="54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1:11" ht="78" x14ac:dyDescent="0.3">
      <c r="A206" s="138"/>
      <c r="B206" s="135"/>
      <c r="C206" s="135"/>
      <c r="D206" s="16" t="s">
        <v>20</v>
      </c>
      <c r="E206" s="15">
        <f t="shared" si="80"/>
        <v>0</v>
      </c>
      <c r="F206" s="54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1:11" ht="15.75" customHeight="1" x14ac:dyDescent="0.3">
      <c r="A207" s="136" t="s">
        <v>88</v>
      </c>
      <c r="B207" s="133" t="s">
        <v>157</v>
      </c>
      <c r="C207" s="133" t="s">
        <v>30</v>
      </c>
      <c r="D207" s="14" t="s">
        <v>22</v>
      </c>
      <c r="E207" s="15">
        <f>F207+G207+H207+I207+J207+K207</f>
        <v>2945.73</v>
      </c>
      <c r="F207" s="49">
        <f>F208+F209+F210+F211</f>
        <v>0</v>
      </c>
      <c r="G207" s="20">
        <f t="shared" ref="G207:K207" si="81">G208+G209+G210+G211</f>
        <v>2147.98</v>
      </c>
      <c r="H207" s="20">
        <f t="shared" si="81"/>
        <v>563.05999999999995</v>
      </c>
      <c r="I207" s="20">
        <f t="shared" si="81"/>
        <v>30.61</v>
      </c>
      <c r="J207" s="20">
        <f t="shared" si="81"/>
        <v>204.08</v>
      </c>
      <c r="K207" s="20">
        <f t="shared" si="81"/>
        <v>0</v>
      </c>
    </row>
    <row r="208" spans="1:11" ht="62.4" x14ac:dyDescent="0.3">
      <c r="A208" s="137"/>
      <c r="B208" s="134"/>
      <c r="C208" s="134"/>
      <c r="D208" s="16" t="s">
        <v>17</v>
      </c>
      <c r="E208" s="15">
        <f t="shared" ref="E208:E211" si="82">F208+G208+H208+I208+J208+K208</f>
        <v>37.43</v>
      </c>
      <c r="F208" s="35">
        <v>0</v>
      </c>
      <c r="G208" s="35">
        <v>21.48</v>
      </c>
      <c r="H208" s="35">
        <v>11.26</v>
      </c>
      <c r="I208" s="35">
        <v>0.61</v>
      </c>
      <c r="J208" s="126">
        <v>4.08</v>
      </c>
      <c r="K208" s="35">
        <v>0</v>
      </c>
    </row>
    <row r="209" spans="1:11" ht="93.6" x14ac:dyDescent="0.3">
      <c r="A209" s="137"/>
      <c r="B209" s="134"/>
      <c r="C209" s="134"/>
      <c r="D209" s="16" t="s">
        <v>18</v>
      </c>
      <c r="E209" s="15">
        <f t="shared" si="82"/>
        <v>2908.3</v>
      </c>
      <c r="F209" s="35">
        <v>0</v>
      </c>
      <c r="G209" s="35">
        <v>2126.5</v>
      </c>
      <c r="H209" s="35">
        <v>551.79999999999995</v>
      </c>
      <c r="I209" s="35">
        <v>30</v>
      </c>
      <c r="J209" s="126">
        <v>200</v>
      </c>
      <c r="K209" s="35">
        <v>0</v>
      </c>
    </row>
    <row r="210" spans="1:11" ht="62.4" x14ac:dyDescent="0.3">
      <c r="A210" s="137"/>
      <c r="B210" s="134"/>
      <c r="C210" s="134"/>
      <c r="D210" s="16" t="s">
        <v>19</v>
      </c>
      <c r="E210" s="15">
        <f t="shared" si="82"/>
        <v>0</v>
      </c>
      <c r="F210" s="54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1:11" ht="78" x14ac:dyDescent="0.3">
      <c r="A211" s="138"/>
      <c r="B211" s="135"/>
      <c r="C211" s="135"/>
      <c r="D211" s="16" t="s">
        <v>20</v>
      </c>
      <c r="E211" s="15">
        <f t="shared" si="82"/>
        <v>0</v>
      </c>
      <c r="F211" s="54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1:11" ht="15.75" customHeight="1" x14ac:dyDescent="0.3">
      <c r="A212" s="136" t="s">
        <v>92</v>
      </c>
      <c r="B212" s="133" t="s">
        <v>93</v>
      </c>
      <c r="C212" s="133" t="s">
        <v>30</v>
      </c>
      <c r="D212" s="14" t="s">
        <v>22</v>
      </c>
      <c r="E212" s="15">
        <f>F212+G212+H212+I212+J212+K212</f>
        <v>36112.050000000003</v>
      </c>
      <c r="F212" s="49">
        <f>F213+F214+F215+F216</f>
        <v>0</v>
      </c>
      <c r="G212" s="20">
        <f t="shared" ref="G212:K212" si="83">G213+G214+G215+G216</f>
        <v>26212.05</v>
      </c>
      <c r="H212" s="20">
        <f t="shared" si="83"/>
        <v>9900</v>
      </c>
      <c r="I212" s="20">
        <f t="shared" si="83"/>
        <v>0</v>
      </c>
      <c r="J212" s="20">
        <f t="shared" si="83"/>
        <v>0</v>
      </c>
      <c r="K212" s="20">
        <f t="shared" si="83"/>
        <v>0</v>
      </c>
    </row>
    <row r="213" spans="1:11" ht="62.4" x14ac:dyDescent="0.3">
      <c r="A213" s="137"/>
      <c r="B213" s="134"/>
      <c r="C213" s="134"/>
      <c r="D213" s="16" t="s">
        <v>17</v>
      </c>
      <c r="E213" s="15">
        <f t="shared" ref="E213:E216" si="84">F213+G213+H213+I213+J213+K213</f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1:11" ht="93.6" x14ac:dyDescent="0.3">
      <c r="A214" s="137"/>
      <c r="B214" s="134"/>
      <c r="C214" s="134"/>
      <c r="D214" s="16" t="s">
        <v>18</v>
      </c>
      <c r="E214" s="15">
        <f t="shared" si="84"/>
        <v>361.12</v>
      </c>
      <c r="F214" s="35">
        <v>0</v>
      </c>
      <c r="G214" s="35">
        <v>262.12</v>
      </c>
      <c r="H214" s="35">
        <v>99</v>
      </c>
      <c r="I214" s="35">
        <v>0</v>
      </c>
      <c r="J214" s="35">
        <v>0</v>
      </c>
      <c r="K214" s="35">
        <v>0</v>
      </c>
    </row>
    <row r="215" spans="1:11" ht="62.4" x14ac:dyDescent="0.3">
      <c r="A215" s="137"/>
      <c r="B215" s="134"/>
      <c r="C215" s="134"/>
      <c r="D215" s="16" t="s">
        <v>19</v>
      </c>
      <c r="E215" s="15">
        <f t="shared" si="84"/>
        <v>35750.93</v>
      </c>
      <c r="F215" s="54">
        <v>0</v>
      </c>
      <c r="G215" s="35">
        <v>25949.93</v>
      </c>
      <c r="H215" s="35">
        <v>9801</v>
      </c>
      <c r="I215" s="35">
        <v>0</v>
      </c>
      <c r="J215" s="35">
        <v>0</v>
      </c>
      <c r="K215" s="35">
        <v>0</v>
      </c>
    </row>
    <row r="216" spans="1:11" ht="78" x14ac:dyDescent="0.3">
      <c r="A216" s="138"/>
      <c r="B216" s="135"/>
      <c r="C216" s="135"/>
      <c r="D216" s="16" t="s">
        <v>20</v>
      </c>
      <c r="E216" s="15">
        <f t="shared" si="84"/>
        <v>0</v>
      </c>
      <c r="F216" s="54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1:11" ht="15.6" x14ac:dyDescent="0.3">
      <c r="A217" s="136" t="s">
        <v>81</v>
      </c>
      <c r="B217" s="133" t="s">
        <v>82</v>
      </c>
      <c r="C217" s="133" t="s">
        <v>30</v>
      </c>
      <c r="D217" s="14" t="s">
        <v>22</v>
      </c>
      <c r="E217" s="15">
        <f>F217+G217+H217+I217+J217+K217</f>
        <v>172.01</v>
      </c>
      <c r="F217" s="49">
        <f>F218+F219+F220+F221</f>
        <v>0</v>
      </c>
      <c r="G217" s="20">
        <f t="shared" ref="G217" si="85">G218+G219+G220+G221</f>
        <v>172.01</v>
      </c>
      <c r="H217" s="20">
        <f t="shared" ref="H217" si="86">H218+H219+H220+H221</f>
        <v>0</v>
      </c>
      <c r="I217" s="20">
        <f t="shared" ref="I217" si="87">I218+I219+I220+I221</f>
        <v>0</v>
      </c>
      <c r="J217" s="20">
        <f t="shared" ref="J217" si="88">J218+J219+J220+J221</f>
        <v>0</v>
      </c>
      <c r="K217" s="20">
        <f t="shared" ref="K217" si="89">K218+K219+K220+K221</f>
        <v>0</v>
      </c>
    </row>
    <row r="218" spans="1:11" ht="62.4" x14ac:dyDescent="0.3">
      <c r="A218" s="137"/>
      <c r="B218" s="134"/>
      <c r="C218" s="134"/>
      <c r="D218" s="16" t="s">
        <v>17</v>
      </c>
      <c r="E218" s="15">
        <f t="shared" ref="E218:E221" si="90">F218+G218+H218+I218+J218+K218</f>
        <v>135</v>
      </c>
      <c r="F218" s="35">
        <v>0</v>
      </c>
      <c r="G218" s="35">
        <v>135</v>
      </c>
      <c r="H218" s="35">
        <v>0</v>
      </c>
      <c r="I218" s="35">
        <v>0</v>
      </c>
      <c r="J218" s="35">
        <v>0</v>
      </c>
      <c r="K218" s="35">
        <v>0</v>
      </c>
    </row>
    <row r="219" spans="1:11" ht="93.6" x14ac:dyDescent="0.3">
      <c r="A219" s="137"/>
      <c r="B219" s="134"/>
      <c r="C219" s="134"/>
      <c r="D219" s="16" t="s">
        <v>18</v>
      </c>
      <c r="E219" s="15">
        <f t="shared" si="90"/>
        <v>37.01</v>
      </c>
      <c r="F219" s="35">
        <v>0</v>
      </c>
      <c r="G219" s="35">
        <v>37.01</v>
      </c>
      <c r="H219" s="35">
        <v>0</v>
      </c>
      <c r="I219" s="35">
        <v>0</v>
      </c>
      <c r="J219" s="35">
        <v>0</v>
      </c>
      <c r="K219" s="35">
        <v>0</v>
      </c>
    </row>
    <row r="220" spans="1:11" ht="62.4" x14ac:dyDescent="0.3">
      <c r="A220" s="137"/>
      <c r="B220" s="134"/>
      <c r="C220" s="134"/>
      <c r="D220" s="16" t="s">
        <v>19</v>
      </c>
      <c r="E220" s="15">
        <f t="shared" si="90"/>
        <v>0</v>
      </c>
      <c r="F220" s="54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1:11" ht="78" x14ac:dyDescent="0.3">
      <c r="A221" s="138"/>
      <c r="B221" s="135"/>
      <c r="C221" s="135"/>
      <c r="D221" s="16" t="s">
        <v>20</v>
      </c>
      <c r="E221" s="15">
        <f t="shared" si="90"/>
        <v>0</v>
      </c>
      <c r="F221" s="54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1:11" ht="15.6" x14ac:dyDescent="0.3">
      <c r="A222" s="151" t="s">
        <v>25</v>
      </c>
      <c r="B222" s="151" t="s">
        <v>39</v>
      </c>
      <c r="C222" s="151" t="s">
        <v>30</v>
      </c>
      <c r="D222" s="61" t="s">
        <v>22</v>
      </c>
      <c r="E222" s="73">
        <f>F222+G222+H222+I222+J222+K222</f>
        <v>1254934.8999999999</v>
      </c>
      <c r="F222" s="74">
        <f t="shared" ref="F222:K222" si="91">F223+F224+F225+F226+F407</f>
        <v>143334.59999999998</v>
      </c>
      <c r="G222" s="74">
        <f t="shared" si="91"/>
        <v>220560.51</v>
      </c>
      <c r="H222" s="74">
        <f t="shared" si="91"/>
        <v>308978.51</v>
      </c>
      <c r="I222" s="39">
        <f t="shared" si="91"/>
        <v>419622.63</v>
      </c>
      <c r="J222" s="39">
        <f t="shared" si="91"/>
        <v>135019.46999999997</v>
      </c>
      <c r="K222" s="39">
        <f t="shared" si="91"/>
        <v>27419.18</v>
      </c>
    </row>
    <row r="223" spans="1:11" ht="62.4" x14ac:dyDescent="0.3">
      <c r="A223" s="152"/>
      <c r="B223" s="152"/>
      <c r="C223" s="152"/>
      <c r="D223" s="63" t="s">
        <v>17</v>
      </c>
      <c r="E223" s="73">
        <f t="shared" ref="E223:E226" si="92">F223+G223+H223+I223+J223+K223</f>
        <v>62387.189999999995</v>
      </c>
      <c r="F223" s="75">
        <f>F228+F293+F298+F303+F308+F328+F343</f>
        <v>5725.91</v>
      </c>
      <c r="G223" s="75">
        <f>G228+G293+G298+G303+G308+G328+G333+G343</f>
        <v>10276.58</v>
      </c>
      <c r="H223" s="75">
        <f>H228+H293+H298+H303+H308+H328+H333+H338+H343+H283+H318</f>
        <v>10799.68</v>
      </c>
      <c r="I223" s="75">
        <f t="shared" ref="I223:K225" si="93">I228+I243+I278+I283+I293+I298+I303+I308+I313+I318+I328+I333+I338+I343</f>
        <v>19646.14</v>
      </c>
      <c r="J223" s="75">
        <f>J233+J238+J243+J248+J253+J258+J263+J268+J273+J288+J293+J298+J303+J323+J338</f>
        <v>15390.500000000002</v>
      </c>
      <c r="K223" s="75">
        <f t="shared" si="93"/>
        <v>548.38</v>
      </c>
    </row>
    <row r="224" spans="1:11" ht="93.6" x14ac:dyDescent="0.3">
      <c r="A224" s="152"/>
      <c r="B224" s="152"/>
      <c r="C224" s="152"/>
      <c r="D224" s="63" t="s">
        <v>18</v>
      </c>
      <c r="E224" s="73">
        <f t="shared" si="92"/>
        <v>613619.13</v>
      </c>
      <c r="F224" s="75">
        <f>F229+F294+F299+F304+F309+F344</f>
        <v>43637.29</v>
      </c>
      <c r="G224" s="75">
        <f>G229+G294+G299+G304+G309+G329+G334+G344</f>
        <v>53214.43</v>
      </c>
      <c r="H224" s="75">
        <f>H229+H294+H299+H304+H309+H329+H334+H339+H344+H284+H319</f>
        <v>184598.2</v>
      </c>
      <c r="I224" s="75">
        <f t="shared" si="93"/>
        <v>312014.32999999996</v>
      </c>
      <c r="J224" s="75">
        <f>J244+J249+J264+J269+J289+J299+J304+J324+J339</f>
        <v>19886.169999999998</v>
      </c>
      <c r="K224" s="75">
        <f t="shared" si="93"/>
        <v>268.70999999999998</v>
      </c>
    </row>
    <row r="225" spans="1:12" ht="62.4" x14ac:dyDescent="0.3">
      <c r="A225" s="152"/>
      <c r="B225" s="152"/>
      <c r="C225" s="152"/>
      <c r="D225" s="63" t="s">
        <v>19</v>
      </c>
      <c r="E225" s="73">
        <f t="shared" si="92"/>
        <v>578928.57999999996</v>
      </c>
      <c r="F225" s="75">
        <f>F230+F295+F300+F305+F310+F345</f>
        <v>93971.4</v>
      </c>
      <c r="G225" s="75">
        <f>G230+G295+G300+G305+G310+G330+G335+G345</f>
        <v>157069.5</v>
      </c>
      <c r="H225" s="75">
        <f>H230+H295+H300+H305+H310+H330+H335+H340+H345+H285+H320</f>
        <v>113580.63</v>
      </c>
      <c r="I225" s="75">
        <f t="shared" si="93"/>
        <v>87962.160000000018</v>
      </c>
      <c r="J225" s="75">
        <f>J265+J270+J290+J305+J325</f>
        <v>99742.799999999988</v>
      </c>
      <c r="K225" s="75">
        <f t="shared" si="93"/>
        <v>26602.09</v>
      </c>
    </row>
    <row r="226" spans="1:12" ht="78" x14ac:dyDescent="0.3">
      <c r="A226" s="153"/>
      <c r="B226" s="153"/>
      <c r="C226" s="153"/>
      <c r="D226" s="63" t="s">
        <v>20</v>
      </c>
      <c r="E226" s="73">
        <f t="shared" si="92"/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</row>
    <row r="227" spans="1:12" ht="15.6" x14ac:dyDescent="0.3">
      <c r="A227" s="136" t="s">
        <v>102</v>
      </c>
      <c r="B227" s="133" t="s">
        <v>111</v>
      </c>
      <c r="C227" s="133" t="s">
        <v>30</v>
      </c>
      <c r="D227" s="14" t="s">
        <v>22</v>
      </c>
      <c r="E227" s="15">
        <f>F227+G227+H227+I227+J227+K227</f>
        <v>21809.559999999998</v>
      </c>
      <c r="F227" s="53">
        <f t="shared" ref="F227:K227" si="94">F228+F229+F230+F231+F412</f>
        <v>5160.28</v>
      </c>
      <c r="G227" s="13">
        <f t="shared" si="94"/>
        <v>4347.6899999999996</v>
      </c>
      <c r="H227" s="13">
        <f t="shared" si="94"/>
        <v>89.24</v>
      </c>
      <c r="I227" s="13">
        <f t="shared" si="94"/>
        <v>12212.35</v>
      </c>
      <c r="J227" s="13">
        <f t="shared" si="94"/>
        <v>0</v>
      </c>
      <c r="K227" s="13">
        <f t="shared" si="94"/>
        <v>0</v>
      </c>
    </row>
    <row r="228" spans="1:12" ht="62.4" x14ac:dyDescent="0.3">
      <c r="A228" s="137"/>
      <c r="B228" s="134"/>
      <c r="C228" s="134"/>
      <c r="D228" s="16" t="s">
        <v>17</v>
      </c>
      <c r="E228" s="15">
        <f t="shared" ref="E228:E231" si="95">F228+G228+H228+I228+J228+K228</f>
        <v>20045.57</v>
      </c>
      <c r="F228" s="17">
        <v>3396.29</v>
      </c>
      <c r="G228" s="17">
        <v>4347.6899999999996</v>
      </c>
      <c r="H228" s="17">
        <v>89.24</v>
      </c>
      <c r="I228" s="17">
        <v>12212.35</v>
      </c>
      <c r="J228" s="4">
        <v>0</v>
      </c>
      <c r="K228" s="17">
        <v>0</v>
      </c>
      <c r="L228" s="4"/>
    </row>
    <row r="229" spans="1:12" ht="93.6" x14ac:dyDescent="0.3">
      <c r="A229" s="137"/>
      <c r="B229" s="134"/>
      <c r="C229" s="134"/>
      <c r="D229" s="16" t="s">
        <v>18</v>
      </c>
      <c r="E229" s="15">
        <f t="shared" si="95"/>
        <v>1763.99</v>
      </c>
      <c r="F229" s="17">
        <v>1763.99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2" ht="62.4" x14ac:dyDescent="0.3">
      <c r="A230" s="137"/>
      <c r="B230" s="134"/>
      <c r="C230" s="134"/>
      <c r="D230" s="16" t="s">
        <v>19</v>
      </c>
      <c r="E230" s="15">
        <f t="shared" si="95"/>
        <v>0</v>
      </c>
      <c r="F230" s="4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2" ht="78" x14ac:dyDescent="0.3">
      <c r="A231" s="138"/>
      <c r="B231" s="135"/>
      <c r="C231" s="135"/>
      <c r="D231" s="16" t="s">
        <v>20</v>
      </c>
      <c r="E231" s="15">
        <f t="shared" si="95"/>
        <v>0</v>
      </c>
      <c r="F231" s="4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2" ht="15.6" customHeight="1" x14ac:dyDescent="0.3">
      <c r="A232" s="107"/>
      <c r="B232" s="133" t="s">
        <v>158</v>
      </c>
      <c r="C232" s="133" t="s">
        <v>30</v>
      </c>
      <c r="D232" s="14" t="s">
        <v>22</v>
      </c>
      <c r="E232" s="15">
        <f>F232+G232+H232+I232+J232+K232</f>
        <v>2500</v>
      </c>
      <c r="F232" s="53">
        <f t="shared" ref="F232:K232" si="96">F233+F234+F235+F236+F417</f>
        <v>0</v>
      </c>
      <c r="G232" s="13">
        <f t="shared" si="96"/>
        <v>0</v>
      </c>
      <c r="H232" s="13">
        <f t="shared" si="96"/>
        <v>0</v>
      </c>
      <c r="I232" s="13">
        <f t="shared" si="96"/>
        <v>0</v>
      </c>
      <c r="J232" s="13">
        <f>J233+J234+J235+J236</f>
        <v>2500</v>
      </c>
      <c r="K232" s="13">
        <f t="shared" si="96"/>
        <v>0</v>
      </c>
    </row>
    <row r="233" spans="1:12" ht="62.4" x14ac:dyDescent="0.3">
      <c r="A233" s="107"/>
      <c r="B233" s="143"/>
      <c r="C233" s="134"/>
      <c r="D233" s="16" t="s">
        <v>17</v>
      </c>
      <c r="E233" s="15">
        <v>0</v>
      </c>
      <c r="F233" s="4">
        <v>0</v>
      </c>
      <c r="G233" s="17">
        <v>0</v>
      </c>
      <c r="H233" s="17">
        <v>0</v>
      </c>
      <c r="I233" s="17">
        <v>0</v>
      </c>
      <c r="J233" s="124">
        <v>2500</v>
      </c>
      <c r="K233" s="17">
        <v>0</v>
      </c>
    </row>
    <row r="234" spans="1:12" ht="93.6" x14ac:dyDescent="0.3">
      <c r="A234" s="107">
        <v>720202000</v>
      </c>
      <c r="B234" s="143"/>
      <c r="C234" s="134"/>
      <c r="D234" s="16" t="s">
        <v>18</v>
      </c>
      <c r="E234" s="15">
        <v>0</v>
      </c>
      <c r="F234" s="4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</row>
    <row r="235" spans="1:12" ht="62.4" x14ac:dyDescent="0.3">
      <c r="A235" s="107"/>
      <c r="B235" s="143"/>
      <c r="C235" s="134"/>
      <c r="D235" s="16" t="s">
        <v>19</v>
      </c>
      <c r="E235" s="15">
        <v>0</v>
      </c>
      <c r="F235" s="4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2" ht="101.4" customHeight="1" x14ac:dyDescent="0.3">
      <c r="A236" s="109"/>
      <c r="B236" s="144"/>
      <c r="C236" s="135"/>
      <c r="D236" s="16" t="s">
        <v>20</v>
      </c>
      <c r="E236" s="15">
        <v>0</v>
      </c>
      <c r="F236" s="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2" ht="28.2" customHeight="1" x14ac:dyDescent="0.3">
      <c r="A237" s="108"/>
      <c r="B237" s="171" t="s">
        <v>163</v>
      </c>
      <c r="C237" s="133" t="s">
        <v>30</v>
      </c>
      <c r="D237" s="14" t="s">
        <v>22</v>
      </c>
      <c r="E237" s="15">
        <f>F237+G237+H237+I237+J237+K237</f>
        <v>5600</v>
      </c>
      <c r="F237" s="53">
        <f t="shared" ref="F237:K237" si="97">F238+F239+F240+F241+F422</f>
        <v>0</v>
      </c>
      <c r="G237" s="13">
        <f t="shared" si="97"/>
        <v>0</v>
      </c>
      <c r="H237" s="13">
        <f t="shared" si="97"/>
        <v>0</v>
      </c>
      <c r="I237" s="13">
        <f t="shared" si="97"/>
        <v>0</v>
      </c>
      <c r="J237" s="13">
        <f>J238+J239+J240+J241</f>
        <v>5600</v>
      </c>
      <c r="K237" s="13">
        <f t="shared" si="97"/>
        <v>0</v>
      </c>
    </row>
    <row r="238" spans="1:12" ht="64.8" customHeight="1" x14ac:dyDescent="0.3">
      <c r="A238" s="108"/>
      <c r="B238" s="143"/>
      <c r="C238" s="134"/>
      <c r="D238" s="16" t="s">
        <v>17</v>
      </c>
      <c r="E238" s="15">
        <v>0</v>
      </c>
      <c r="F238" s="4">
        <v>0</v>
      </c>
      <c r="G238" s="17">
        <v>0</v>
      </c>
      <c r="H238" s="17">
        <v>0</v>
      </c>
      <c r="I238" s="17">
        <v>0</v>
      </c>
      <c r="J238" s="124">
        <v>5600</v>
      </c>
      <c r="K238" s="17">
        <v>0</v>
      </c>
    </row>
    <row r="239" spans="1:12" ht="101.4" customHeight="1" x14ac:dyDescent="0.3">
      <c r="A239" s="108"/>
      <c r="B239" s="143"/>
      <c r="C239" s="134"/>
      <c r="D239" s="16" t="s">
        <v>18</v>
      </c>
      <c r="E239" s="15">
        <v>0</v>
      </c>
      <c r="F239" s="4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</row>
    <row r="240" spans="1:12" ht="101.4" customHeight="1" x14ac:dyDescent="0.3">
      <c r="A240" s="108"/>
      <c r="B240" s="143"/>
      <c r="C240" s="134"/>
      <c r="D240" s="16" t="s">
        <v>19</v>
      </c>
      <c r="E240" s="15">
        <v>0</v>
      </c>
      <c r="F240" s="4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</row>
    <row r="241" spans="1:11" ht="101.4" customHeight="1" x14ac:dyDescent="0.3">
      <c r="A241" s="108"/>
      <c r="B241" s="144"/>
      <c r="C241" s="135"/>
      <c r="D241" s="16" t="s">
        <v>20</v>
      </c>
      <c r="E241" s="15">
        <v>0</v>
      </c>
      <c r="F241" s="4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</row>
    <row r="242" spans="1:11" ht="15.75" customHeight="1" x14ac:dyDescent="0.3">
      <c r="A242" s="145" t="s">
        <v>102</v>
      </c>
      <c r="B242" s="145" t="s">
        <v>169</v>
      </c>
      <c r="C242" s="145" t="s">
        <v>30</v>
      </c>
      <c r="D242" s="97" t="s">
        <v>22</v>
      </c>
      <c r="E242" s="98">
        <f>F242+G242+H242+I242+J242+K242</f>
        <v>2563.09</v>
      </c>
      <c r="F242" s="99">
        <f t="shared" ref="F242:K242" si="98">F243+F244+F245+F246+F407</f>
        <v>0</v>
      </c>
      <c r="G242" s="99">
        <f t="shared" si="98"/>
        <v>0</v>
      </c>
      <c r="H242" s="99">
        <f t="shared" si="98"/>
        <v>0</v>
      </c>
      <c r="I242" s="99">
        <f t="shared" si="98"/>
        <v>1339.67</v>
      </c>
      <c r="J242" s="99">
        <f>J243+J244+J245+J246</f>
        <v>1223.42</v>
      </c>
      <c r="K242" s="99">
        <f t="shared" si="98"/>
        <v>0</v>
      </c>
    </row>
    <row r="243" spans="1:11" ht="62.4" x14ac:dyDescent="0.3">
      <c r="A243" s="146"/>
      <c r="B243" s="146"/>
      <c r="C243" s="146"/>
      <c r="D243" s="100" t="s">
        <v>17</v>
      </c>
      <c r="E243" s="98">
        <f t="shared" ref="E243:E246" si="99">F243+G243+H243+I243+J243+K243</f>
        <v>24.47</v>
      </c>
      <c r="F243" s="101">
        <v>0</v>
      </c>
      <c r="G243" s="101">
        <v>0</v>
      </c>
      <c r="H243" s="101">
        <v>0</v>
      </c>
      <c r="I243" s="101">
        <v>0</v>
      </c>
      <c r="J243" s="124">
        <v>24.47</v>
      </c>
      <c r="K243" s="101">
        <v>0</v>
      </c>
    </row>
    <row r="244" spans="1:11" ht="93.6" x14ac:dyDescent="0.3">
      <c r="A244" s="146"/>
      <c r="B244" s="146"/>
      <c r="C244" s="146"/>
      <c r="D244" s="100" t="s">
        <v>18</v>
      </c>
      <c r="E244" s="98">
        <f t="shared" si="99"/>
        <v>2538.62</v>
      </c>
      <c r="F244" s="101">
        <v>0</v>
      </c>
      <c r="G244" s="101">
        <v>0</v>
      </c>
      <c r="H244" s="101">
        <v>0</v>
      </c>
      <c r="I244" s="101">
        <v>1339.67</v>
      </c>
      <c r="J244" s="124">
        <v>1198.95</v>
      </c>
      <c r="K244" s="101">
        <v>0</v>
      </c>
    </row>
    <row r="245" spans="1:11" ht="62.4" x14ac:dyDescent="0.3">
      <c r="A245" s="146"/>
      <c r="B245" s="146"/>
      <c r="C245" s="146"/>
      <c r="D245" s="100" t="s">
        <v>19</v>
      </c>
      <c r="E245" s="98">
        <f t="shared" si="99"/>
        <v>0</v>
      </c>
      <c r="F245" s="101">
        <v>0</v>
      </c>
      <c r="G245" s="101">
        <v>0</v>
      </c>
      <c r="H245" s="101">
        <v>0</v>
      </c>
      <c r="I245" s="101">
        <v>0</v>
      </c>
      <c r="J245" s="101">
        <v>0</v>
      </c>
      <c r="K245" s="101">
        <v>0</v>
      </c>
    </row>
    <row r="246" spans="1:11" ht="78" x14ac:dyDescent="0.3">
      <c r="A246" s="147"/>
      <c r="B246" s="147"/>
      <c r="C246" s="147"/>
      <c r="D246" s="100" t="s">
        <v>20</v>
      </c>
      <c r="E246" s="98">
        <f t="shared" si="99"/>
        <v>0</v>
      </c>
      <c r="F246" s="101">
        <v>0</v>
      </c>
      <c r="G246" s="101">
        <v>0</v>
      </c>
      <c r="H246" s="101">
        <v>0</v>
      </c>
      <c r="I246" s="101">
        <v>0</v>
      </c>
      <c r="J246" s="101">
        <v>0</v>
      </c>
      <c r="K246" s="101">
        <v>0</v>
      </c>
    </row>
    <row r="247" spans="1:11" ht="15.6" customHeight="1" x14ac:dyDescent="0.3">
      <c r="A247" s="136"/>
      <c r="B247" s="139" t="s">
        <v>168</v>
      </c>
      <c r="C247" s="133" t="s">
        <v>30</v>
      </c>
      <c r="D247" s="14" t="s">
        <v>22</v>
      </c>
      <c r="E247" s="15">
        <f>F247+G247+H247+I247+J247+K247</f>
        <v>1223.42</v>
      </c>
      <c r="F247" s="53">
        <f t="shared" ref="F247:K247" si="100">F248+F249+F250+F251+F432</f>
        <v>0</v>
      </c>
      <c r="G247" s="13">
        <f t="shared" si="100"/>
        <v>0</v>
      </c>
      <c r="H247" s="13">
        <f t="shared" si="100"/>
        <v>0</v>
      </c>
      <c r="I247" s="13">
        <f t="shared" si="100"/>
        <v>0</v>
      </c>
      <c r="J247" s="13">
        <f>J248+J249+J250+J251</f>
        <v>1223.42</v>
      </c>
      <c r="K247" s="13">
        <f t="shared" si="100"/>
        <v>0</v>
      </c>
    </row>
    <row r="248" spans="1:11" ht="62.4" x14ac:dyDescent="0.3">
      <c r="A248" s="143"/>
      <c r="B248" s="140"/>
      <c r="C248" s="134"/>
      <c r="D248" s="16" t="s">
        <v>17</v>
      </c>
      <c r="E248" s="15">
        <v>0</v>
      </c>
      <c r="F248" s="4">
        <v>0</v>
      </c>
      <c r="G248" s="17">
        <v>0</v>
      </c>
      <c r="H248" s="17">
        <v>0</v>
      </c>
      <c r="I248" s="17">
        <v>0</v>
      </c>
      <c r="J248" s="124">
        <v>24.47</v>
      </c>
      <c r="K248" s="17">
        <v>0</v>
      </c>
    </row>
    <row r="249" spans="1:11" ht="93.6" x14ac:dyDescent="0.3">
      <c r="A249" s="143"/>
      <c r="B249" s="140"/>
      <c r="C249" s="134"/>
      <c r="D249" s="16" t="s">
        <v>18</v>
      </c>
      <c r="E249" s="15">
        <v>0</v>
      </c>
      <c r="F249" s="4">
        <v>0</v>
      </c>
      <c r="G249" s="17">
        <v>0</v>
      </c>
      <c r="H249" s="17">
        <v>0</v>
      </c>
      <c r="I249" s="17">
        <v>0</v>
      </c>
      <c r="J249" s="124">
        <v>1198.95</v>
      </c>
      <c r="K249" s="17">
        <v>0</v>
      </c>
    </row>
    <row r="250" spans="1:11" ht="62.4" x14ac:dyDescent="0.3">
      <c r="A250" s="143"/>
      <c r="B250" s="140"/>
      <c r="C250" s="134"/>
      <c r="D250" s="16" t="s">
        <v>19</v>
      </c>
      <c r="E250" s="15">
        <v>0</v>
      </c>
      <c r="F250" s="4">
        <v>0</v>
      </c>
      <c r="G250" s="17">
        <v>0</v>
      </c>
      <c r="H250" s="17">
        <v>0</v>
      </c>
      <c r="I250" s="17">
        <v>0</v>
      </c>
      <c r="J250" s="4">
        <v>0</v>
      </c>
      <c r="K250" s="17">
        <v>0</v>
      </c>
    </row>
    <row r="251" spans="1:11" ht="78" x14ac:dyDescent="0.3">
      <c r="A251" s="144"/>
      <c r="B251" s="141"/>
      <c r="C251" s="135"/>
      <c r="D251" s="16" t="s">
        <v>20</v>
      </c>
      <c r="E251" s="15">
        <v>0</v>
      </c>
      <c r="F251" s="4">
        <v>0</v>
      </c>
      <c r="G251" s="17">
        <v>0</v>
      </c>
      <c r="H251" s="17">
        <v>0</v>
      </c>
      <c r="I251" s="17">
        <v>0</v>
      </c>
      <c r="J251" s="4">
        <v>0</v>
      </c>
      <c r="K251" s="17">
        <v>0</v>
      </c>
    </row>
    <row r="252" spans="1:11" ht="15.6" customHeight="1" x14ac:dyDescent="0.3">
      <c r="A252" s="136" t="s">
        <v>102</v>
      </c>
      <c r="B252" s="139" t="s">
        <v>164</v>
      </c>
      <c r="C252" s="142"/>
      <c r="D252" s="112" t="s">
        <v>22</v>
      </c>
      <c r="E252" s="114">
        <f>F252+G252+H252+I252+J252+K252</f>
        <v>50.11</v>
      </c>
      <c r="F252" s="53">
        <f t="shared" ref="F252:K252" si="101">F253+F254+F255+F256+F412</f>
        <v>0</v>
      </c>
      <c r="G252" s="53">
        <f t="shared" si="101"/>
        <v>0</v>
      </c>
      <c r="H252" s="53">
        <f t="shared" si="101"/>
        <v>0</v>
      </c>
      <c r="I252" s="53">
        <f t="shared" si="101"/>
        <v>0</v>
      </c>
      <c r="J252" s="53">
        <f>J253+J254+J255+J256</f>
        <v>50.11</v>
      </c>
      <c r="K252" s="53">
        <f t="shared" si="101"/>
        <v>0</v>
      </c>
    </row>
    <row r="253" spans="1:11" ht="62.4" x14ac:dyDescent="0.3">
      <c r="A253" s="137"/>
      <c r="B253" s="140"/>
      <c r="C253" s="143"/>
      <c r="D253" s="113" t="s">
        <v>17</v>
      </c>
      <c r="E253" s="31">
        <v>0</v>
      </c>
      <c r="F253" s="52">
        <v>0</v>
      </c>
      <c r="G253" s="52">
        <v>0</v>
      </c>
      <c r="H253" s="52">
        <v>0</v>
      </c>
      <c r="I253" s="52">
        <v>0</v>
      </c>
      <c r="J253" s="125">
        <v>50.11</v>
      </c>
      <c r="K253" s="52">
        <v>0</v>
      </c>
    </row>
    <row r="254" spans="1:11" ht="93.6" x14ac:dyDescent="0.3">
      <c r="A254" s="137"/>
      <c r="B254" s="140"/>
      <c r="C254" s="143"/>
      <c r="D254" s="113" t="s">
        <v>18</v>
      </c>
      <c r="E254" s="115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</row>
    <row r="255" spans="1:11" ht="62.4" x14ac:dyDescent="0.3">
      <c r="A255" s="137"/>
      <c r="B255" s="140"/>
      <c r="C255" s="143"/>
      <c r="D255" s="113" t="s">
        <v>19</v>
      </c>
      <c r="E255" s="115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</row>
    <row r="256" spans="1:11" ht="78" x14ac:dyDescent="0.3">
      <c r="A256" s="138"/>
      <c r="B256" s="141"/>
      <c r="C256" s="144"/>
      <c r="D256" s="113" t="s">
        <v>20</v>
      </c>
      <c r="E256" s="115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</row>
    <row r="257" spans="1:11" ht="15.6" x14ac:dyDescent="0.3">
      <c r="A257" s="110"/>
      <c r="B257" s="139" t="s">
        <v>165</v>
      </c>
      <c r="C257" s="172"/>
      <c r="D257" s="14" t="s">
        <v>22</v>
      </c>
      <c r="E257" s="15">
        <f>F257+G257+H257+I257+J257+K257</f>
        <v>80.08</v>
      </c>
      <c r="F257" s="53">
        <f t="shared" ref="F257:K257" si="102">F258+F259+F260+F261+F407</f>
        <v>0</v>
      </c>
      <c r="G257" s="13">
        <f t="shared" si="102"/>
        <v>0</v>
      </c>
      <c r="H257" s="13">
        <f t="shared" si="102"/>
        <v>0</v>
      </c>
      <c r="I257" s="13">
        <f t="shared" si="102"/>
        <v>0</v>
      </c>
      <c r="J257" s="13">
        <f>J258+J259+J260+J261</f>
        <v>80.08</v>
      </c>
      <c r="K257" s="13">
        <f t="shared" si="102"/>
        <v>0</v>
      </c>
    </row>
    <row r="258" spans="1:11" ht="62.4" x14ac:dyDescent="0.3">
      <c r="A258" s="110"/>
      <c r="B258" s="140"/>
      <c r="C258" s="143"/>
      <c r="D258" s="16" t="s">
        <v>17</v>
      </c>
      <c r="E258" s="31">
        <v>0</v>
      </c>
      <c r="F258" s="52">
        <v>0</v>
      </c>
      <c r="G258" s="52">
        <v>0</v>
      </c>
      <c r="H258" s="52">
        <v>0</v>
      </c>
      <c r="I258" s="52">
        <v>0</v>
      </c>
      <c r="J258" s="125">
        <v>80.08</v>
      </c>
      <c r="K258" s="52">
        <v>0</v>
      </c>
    </row>
    <row r="259" spans="1:11" ht="93.6" x14ac:dyDescent="0.3">
      <c r="A259" s="110"/>
      <c r="B259" s="140"/>
      <c r="C259" s="143"/>
      <c r="D259" s="16" t="s">
        <v>18</v>
      </c>
      <c r="E259" s="115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</row>
    <row r="260" spans="1:11" ht="62.4" x14ac:dyDescent="0.3">
      <c r="A260" s="110"/>
      <c r="B260" s="140"/>
      <c r="C260" s="143"/>
      <c r="D260" s="16" t="s">
        <v>19</v>
      </c>
      <c r="E260" s="115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</row>
    <row r="261" spans="1:11" ht="78" x14ac:dyDescent="0.3">
      <c r="A261" s="111"/>
      <c r="B261" s="141"/>
      <c r="C261" s="144"/>
      <c r="D261" s="16" t="s">
        <v>20</v>
      </c>
      <c r="E261" s="115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</row>
    <row r="262" spans="1:11" ht="15.6" customHeight="1" x14ac:dyDescent="0.3">
      <c r="A262" s="110"/>
      <c r="B262" s="133" t="s">
        <v>183</v>
      </c>
      <c r="C262" s="172"/>
      <c r="D262" s="14" t="s">
        <v>22</v>
      </c>
      <c r="E262" s="15">
        <f>F262+G262+H262+I262+J262+K262</f>
        <v>24173.91</v>
      </c>
      <c r="F262" s="53">
        <f t="shared" ref="F262:K262" si="103">F263+F264+F265+F266+F412</f>
        <v>0</v>
      </c>
      <c r="G262" s="13">
        <f t="shared" si="103"/>
        <v>0</v>
      </c>
      <c r="H262" s="13">
        <f t="shared" si="103"/>
        <v>0</v>
      </c>
      <c r="I262" s="13">
        <f t="shared" si="103"/>
        <v>0</v>
      </c>
      <c r="J262" s="13">
        <f>J263+J264+J265+J266</f>
        <v>24173.91</v>
      </c>
      <c r="K262" s="13">
        <f t="shared" si="103"/>
        <v>0</v>
      </c>
    </row>
    <row r="263" spans="1:11" ht="62.4" x14ac:dyDescent="0.3">
      <c r="A263" s="110"/>
      <c r="B263" s="134"/>
      <c r="C263" s="143"/>
      <c r="D263" s="16" t="s">
        <v>17</v>
      </c>
      <c r="E263" s="31">
        <v>0</v>
      </c>
      <c r="F263" s="52">
        <v>0</v>
      </c>
      <c r="G263" s="52">
        <v>0</v>
      </c>
      <c r="H263" s="52">
        <v>0</v>
      </c>
      <c r="I263" s="52">
        <v>0</v>
      </c>
      <c r="J263" s="125">
        <v>3874.34</v>
      </c>
      <c r="K263" s="52">
        <v>0</v>
      </c>
    </row>
    <row r="264" spans="1:11" ht="93.6" x14ac:dyDescent="0.3">
      <c r="A264" s="110"/>
      <c r="B264" s="134"/>
      <c r="C264" s="143"/>
      <c r="D264" s="16" t="s">
        <v>18</v>
      </c>
      <c r="E264" s="115">
        <v>0</v>
      </c>
      <c r="F264" s="52">
        <v>0</v>
      </c>
      <c r="G264" s="52">
        <v>0</v>
      </c>
      <c r="H264" s="52">
        <v>0</v>
      </c>
      <c r="I264" s="52">
        <v>0</v>
      </c>
      <c r="J264" s="125">
        <v>403.97</v>
      </c>
      <c r="K264" s="52">
        <v>0</v>
      </c>
    </row>
    <row r="265" spans="1:11" ht="62.4" x14ac:dyDescent="0.3">
      <c r="A265" s="110"/>
      <c r="B265" s="134"/>
      <c r="C265" s="143"/>
      <c r="D265" s="16" t="s">
        <v>19</v>
      </c>
      <c r="E265" s="115">
        <v>0</v>
      </c>
      <c r="F265" s="52">
        <v>0</v>
      </c>
      <c r="G265" s="52">
        <v>0</v>
      </c>
      <c r="H265" s="52">
        <v>0</v>
      </c>
      <c r="I265" s="52">
        <v>0</v>
      </c>
      <c r="J265" s="125">
        <v>19895.599999999999</v>
      </c>
      <c r="K265" s="52">
        <v>0</v>
      </c>
    </row>
    <row r="266" spans="1:11" ht="78" x14ac:dyDescent="0.3">
      <c r="A266" s="111"/>
      <c r="B266" s="135"/>
      <c r="C266" s="144"/>
      <c r="D266" s="16" t="s">
        <v>20</v>
      </c>
      <c r="E266" s="115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</row>
    <row r="267" spans="1:11" ht="15.6" customHeight="1" x14ac:dyDescent="0.3">
      <c r="A267" s="136"/>
      <c r="B267" s="133" t="s">
        <v>167</v>
      </c>
      <c r="C267" s="172"/>
      <c r="D267" s="14" t="s">
        <v>22</v>
      </c>
      <c r="E267" s="15">
        <f>F267+G267+H267+I267+J267+K267</f>
        <v>45049.7</v>
      </c>
      <c r="F267" s="53">
        <f t="shared" ref="F267:K267" si="104">F268+F269+F270+F271+F417</f>
        <v>0</v>
      </c>
      <c r="G267" s="13">
        <f t="shared" si="104"/>
        <v>0</v>
      </c>
      <c r="H267" s="13">
        <f t="shared" si="104"/>
        <v>0</v>
      </c>
      <c r="I267" s="13">
        <f t="shared" si="104"/>
        <v>0</v>
      </c>
      <c r="J267" s="13">
        <f>J268+J269+J270+J271</f>
        <v>45049.7</v>
      </c>
      <c r="K267" s="13">
        <f t="shared" si="104"/>
        <v>0</v>
      </c>
    </row>
    <row r="268" spans="1:11" ht="62.4" x14ac:dyDescent="0.3">
      <c r="A268" s="143"/>
      <c r="B268" s="134"/>
      <c r="C268" s="143"/>
      <c r="D268" s="16" t="s">
        <v>17</v>
      </c>
      <c r="E268" s="31">
        <v>0</v>
      </c>
      <c r="F268" s="52">
        <v>0</v>
      </c>
      <c r="G268" s="52">
        <v>0</v>
      </c>
      <c r="H268" s="52">
        <v>0</v>
      </c>
      <c r="I268" s="52">
        <v>0</v>
      </c>
      <c r="J268" s="125">
        <v>450.5</v>
      </c>
      <c r="K268" s="52">
        <v>0</v>
      </c>
    </row>
    <row r="269" spans="1:11" ht="93.6" x14ac:dyDescent="0.3">
      <c r="A269" s="143"/>
      <c r="B269" s="134"/>
      <c r="C269" s="143"/>
      <c r="D269" s="16" t="s">
        <v>18</v>
      </c>
      <c r="E269" s="115">
        <v>0</v>
      </c>
      <c r="F269" s="52">
        <v>0</v>
      </c>
      <c r="G269" s="52">
        <v>0</v>
      </c>
      <c r="H269" s="52">
        <v>0</v>
      </c>
      <c r="I269" s="52">
        <v>0</v>
      </c>
      <c r="J269" s="125">
        <v>446</v>
      </c>
      <c r="K269" s="52">
        <v>0</v>
      </c>
    </row>
    <row r="270" spans="1:11" ht="62.4" x14ac:dyDescent="0.3">
      <c r="A270" s="143"/>
      <c r="B270" s="134"/>
      <c r="C270" s="143"/>
      <c r="D270" s="16" t="s">
        <v>19</v>
      </c>
      <c r="E270" s="115">
        <v>0</v>
      </c>
      <c r="F270" s="52">
        <v>0</v>
      </c>
      <c r="G270" s="52">
        <v>0</v>
      </c>
      <c r="H270" s="52">
        <v>0</v>
      </c>
      <c r="I270" s="52">
        <v>0</v>
      </c>
      <c r="J270" s="125">
        <v>44153.2</v>
      </c>
      <c r="K270" s="52">
        <v>0</v>
      </c>
    </row>
    <row r="271" spans="1:11" ht="78" x14ac:dyDescent="0.3">
      <c r="A271" s="144"/>
      <c r="B271" s="135"/>
      <c r="C271" s="144"/>
      <c r="D271" s="16" t="s">
        <v>20</v>
      </c>
      <c r="E271" s="115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</row>
    <row r="272" spans="1:11" ht="15.6" x14ac:dyDescent="0.3">
      <c r="A272" s="136"/>
      <c r="B272" s="139" t="s">
        <v>166</v>
      </c>
      <c r="C272" s="172"/>
      <c r="D272" s="14" t="s">
        <v>22</v>
      </c>
      <c r="E272" s="15">
        <f>F272+G272+H272+I272+J272+K272</f>
        <v>114.35</v>
      </c>
      <c r="F272" s="53">
        <f t="shared" ref="F272:K272" si="105">F273+F274+F275+F276+F412</f>
        <v>0</v>
      </c>
      <c r="G272" s="13">
        <f t="shared" si="105"/>
        <v>0</v>
      </c>
      <c r="H272" s="13">
        <f t="shared" si="105"/>
        <v>0</v>
      </c>
      <c r="I272" s="13">
        <f t="shared" si="105"/>
        <v>0</v>
      </c>
      <c r="J272" s="13">
        <f t="shared" si="105"/>
        <v>114.35</v>
      </c>
      <c r="K272" s="13">
        <f t="shared" si="105"/>
        <v>0</v>
      </c>
    </row>
    <row r="273" spans="1:11" ht="62.4" x14ac:dyDescent="0.3">
      <c r="A273" s="143"/>
      <c r="B273" s="140"/>
      <c r="C273" s="143"/>
      <c r="D273" s="16" t="s">
        <v>17</v>
      </c>
      <c r="E273" s="31">
        <v>0</v>
      </c>
      <c r="F273" s="52">
        <v>0</v>
      </c>
      <c r="G273" s="52">
        <v>0</v>
      </c>
      <c r="H273" s="52">
        <v>0</v>
      </c>
      <c r="I273" s="52">
        <v>0</v>
      </c>
      <c r="J273" s="125">
        <v>114.35</v>
      </c>
      <c r="K273" s="52">
        <v>0</v>
      </c>
    </row>
    <row r="274" spans="1:11" ht="93.6" x14ac:dyDescent="0.3">
      <c r="A274" s="143"/>
      <c r="B274" s="140"/>
      <c r="C274" s="143"/>
      <c r="D274" s="16" t="s">
        <v>18</v>
      </c>
      <c r="E274" s="115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</row>
    <row r="275" spans="1:11" ht="62.4" x14ac:dyDescent="0.3">
      <c r="A275" s="143"/>
      <c r="B275" s="140"/>
      <c r="C275" s="143"/>
      <c r="D275" s="16" t="s">
        <v>19</v>
      </c>
      <c r="E275" s="115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</row>
    <row r="276" spans="1:11" ht="78" x14ac:dyDescent="0.3">
      <c r="A276" s="144"/>
      <c r="B276" s="141"/>
      <c r="C276" s="144"/>
      <c r="D276" s="16" t="s">
        <v>20</v>
      </c>
      <c r="E276" s="115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</row>
    <row r="277" spans="1:11" ht="15.75" customHeight="1" x14ac:dyDescent="0.3">
      <c r="A277" s="136" t="s">
        <v>130</v>
      </c>
      <c r="B277" s="133" t="s">
        <v>112</v>
      </c>
      <c r="C277" s="133" t="s">
        <v>30</v>
      </c>
      <c r="D277" s="14" t="s">
        <v>22</v>
      </c>
      <c r="E277" s="15">
        <f>F277+G277+H277+I277+J277+K277</f>
        <v>452.23</v>
      </c>
      <c r="F277" s="53">
        <f t="shared" ref="F277:K277" si="106">F278+F279+F280+F281+F412</f>
        <v>0</v>
      </c>
      <c r="G277" s="13">
        <f t="shared" si="106"/>
        <v>0</v>
      </c>
      <c r="H277" s="13">
        <f t="shared" si="106"/>
        <v>0</v>
      </c>
      <c r="I277" s="13">
        <f t="shared" si="106"/>
        <v>452.23</v>
      </c>
      <c r="J277" s="13">
        <f t="shared" si="106"/>
        <v>0</v>
      </c>
      <c r="K277" s="13">
        <f t="shared" si="106"/>
        <v>0</v>
      </c>
    </row>
    <row r="278" spans="1:11" ht="62.4" x14ac:dyDescent="0.3">
      <c r="A278" s="137"/>
      <c r="B278" s="134"/>
      <c r="C278" s="134"/>
      <c r="D278" s="16" t="s">
        <v>17</v>
      </c>
      <c r="E278" s="15">
        <f t="shared" ref="E278:E281" si="107">F278+G278+H278+I278+J278+K278</f>
        <v>452.23</v>
      </c>
      <c r="F278" s="17">
        <v>0</v>
      </c>
      <c r="G278" s="17">
        <v>0</v>
      </c>
      <c r="H278" s="17">
        <v>0</v>
      </c>
      <c r="I278" s="17">
        <v>452.23</v>
      </c>
      <c r="J278" s="52">
        <v>0</v>
      </c>
      <c r="K278" s="17">
        <v>0</v>
      </c>
    </row>
    <row r="279" spans="1:11" ht="93.6" x14ac:dyDescent="0.3">
      <c r="A279" s="137"/>
      <c r="B279" s="134"/>
      <c r="C279" s="134"/>
      <c r="D279" s="16" t="s">
        <v>18</v>
      </c>
      <c r="E279" s="15">
        <f t="shared" si="107"/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62.4" x14ac:dyDescent="0.3">
      <c r="A280" s="137"/>
      <c r="B280" s="134"/>
      <c r="C280" s="134"/>
      <c r="D280" s="16" t="s">
        <v>19</v>
      </c>
      <c r="E280" s="15">
        <f t="shared" si="107"/>
        <v>0</v>
      </c>
      <c r="F280" s="4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 ht="78" x14ac:dyDescent="0.3">
      <c r="A281" s="138"/>
      <c r="B281" s="135"/>
      <c r="C281" s="135"/>
      <c r="D281" s="16" t="s">
        <v>20</v>
      </c>
      <c r="E281" s="15">
        <f t="shared" si="107"/>
        <v>0</v>
      </c>
      <c r="F281" s="4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</row>
    <row r="282" spans="1:11" ht="15.75" customHeight="1" x14ac:dyDescent="0.3">
      <c r="A282" s="136" t="s">
        <v>144</v>
      </c>
      <c r="B282" s="133" t="s">
        <v>112</v>
      </c>
      <c r="C282" s="133" t="s">
        <v>30</v>
      </c>
      <c r="D282" s="14" t="s">
        <v>22</v>
      </c>
      <c r="E282" s="15">
        <f>F282+G282+H282+I282+J282+K282</f>
        <v>31479.120000000003</v>
      </c>
      <c r="F282" s="53">
        <f t="shared" ref="F282:K282" si="108">F283+F284+F285+F286+F417</f>
        <v>0</v>
      </c>
      <c r="G282" s="13">
        <f t="shared" si="108"/>
        <v>0</v>
      </c>
      <c r="H282" s="13">
        <f t="shared" si="108"/>
        <v>5557.86</v>
      </c>
      <c r="I282" s="13">
        <f t="shared" si="108"/>
        <v>25921.260000000002</v>
      </c>
      <c r="J282" s="13">
        <f t="shared" si="108"/>
        <v>0</v>
      </c>
      <c r="K282" s="13">
        <f t="shared" si="108"/>
        <v>0</v>
      </c>
    </row>
    <row r="283" spans="1:11" ht="62.4" x14ac:dyDescent="0.3">
      <c r="A283" s="137"/>
      <c r="B283" s="134"/>
      <c r="C283" s="134"/>
      <c r="D283" s="16" t="s">
        <v>17</v>
      </c>
      <c r="E283" s="15">
        <f t="shared" ref="E283:E286" si="109">F283+G283+H283+I283+J283+K283</f>
        <v>5184.29</v>
      </c>
      <c r="F283" s="17">
        <v>0</v>
      </c>
      <c r="G283" s="17">
        <v>0</v>
      </c>
      <c r="H283" s="17">
        <v>4685.8599999999997</v>
      </c>
      <c r="I283" s="17">
        <v>498.43</v>
      </c>
      <c r="J283" s="4">
        <v>0</v>
      </c>
      <c r="K283" s="17">
        <v>0</v>
      </c>
    </row>
    <row r="284" spans="1:11" ht="93.6" x14ac:dyDescent="0.3">
      <c r="A284" s="137"/>
      <c r="B284" s="134"/>
      <c r="C284" s="134"/>
      <c r="D284" s="16" t="s">
        <v>18</v>
      </c>
      <c r="E284" s="15">
        <f t="shared" si="109"/>
        <v>2249.4300000000003</v>
      </c>
      <c r="F284" s="17">
        <v>0</v>
      </c>
      <c r="G284" s="17">
        <v>0</v>
      </c>
      <c r="H284" s="17">
        <v>872</v>
      </c>
      <c r="I284" s="17">
        <v>1377.43</v>
      </c>
      <c r="J284" s="4">
        <v>0</v>
      </c>
      <c r="K284" s="17">
        <v>0</v>
      </c>
    </row>
    <row r="285" spans="1:11" ht="62.4" x14ac:dyDescent="0.3">
      <c r="A285" s="137"/>
      <c r="B285" s="134"/>
      <c r="C285" s="134"/>
      <c r="D285" s="16" t="s">
        <v>19</v>
      </c>
      <c r="E285" s="15">
        <f t="shared" si="109"/>
        <v>24045.4</v>
      </c>
      <c r="F285" s="4">
        <v>0</v>
      </c>
      <c r="G285" s="17">
        <v>0</v>
      </c>
      <c r="H285" s="17">
        <v>0</v>
      </c>
      <c r="I285" s="17">
        <v>24045.4</v>
      </c>
      <c r="J285" s="4">
        <v>0</v>
      </c>
      <c r="K285" s="17">
        <v>0</v>
      </c>
    </row>
    <row r="286" spans="1:11" ht="78" x14ac:dyDescent="0.3">
      <c r="A286" s="138"/>
      <c r="B286" s="135"/>
      <c r="C286" s="135"/>
      <c r="D286" s="16" t="s">
        <v>20</v>
      </c>
      <c r="E286" s="15">
        <f t="shared" si="109"/>
        <v>0</v>
      </c>
      <c r="F286" s="4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15.6" customHeight="1" x14ac:dyDescent="0.3">
      <c r="A287" s="108"/>
      <c r="B287" s="133" t="s">
        <v>159</v>
      </c>
      <c r="C287" s="133" t="s">
        <v>30</v>
      </c>
      <c r="D287" s="14" t="s">
        <v>22</v>
      </c>
      <c r="E287" s="15">
        <f>F287+G287+H287+I287+J287+K287</f>
        <v>18592.439999999999</v>
      </c>
      <c r="F287" s="53">
        <f t="shared" ref="F287:K287" si="110">F288+F289+F290+F291+F422</f>
        <v>0</v>
      </c>
      <c r="G287" s="13">
        <f t="shared" si="110"/>
        <v>0</v>
      </c>
      <c r="H287" s="13">
        <f t="shared" si="110"/>
        <v>0</v>
      </c>
      <c r="I287" s="13">
        <f t="shared" si="110"/>
        <v>0</v>
      </c>
      <c r="J287" s="13">
        <f t="shared" si="110"/>
        <v>18592.439999999999</v>
      </c>
      <c r="K287" s="13">
        <f t="shared" si="110"/>
        <v>0</v>
      </c>
    </row>
    <row r="288" spans="1:11" ht="98.4" customHeight="1" x14ac:dyDescent="0.3">
      <c r="A288" s="108"/>
      <c r="B288" s="134"/>
      <c r="C288" s="134"/>
      <c r="D288" s="16" t="s">
        <v>17</v>
      </c>
      <c r="E288" s="15">
        <v>0</v>
      </c>
      <c r="F288" s="4">
        <v>0</v>
      </c>
      <c r="G288" s="17">
        <v>0</v>
      </c>
      <c r="H288" s="17">
        <v>0</v>
      </c>
      <c r="I288" s="17">
        <v>0</v>
      </c>
      <c r="J288" s="124">
        <v>1278.7</v>
      </c>
      <c r="K288" s="17">
        <v>0</v>
      </c>
    </row>
    <row r="289" spans="1:12" ht="101.4" customHeight="1" x14ac:dyDescent="0.3">
      <c r="A289" s="108"/>
      <c r="B289" s="134"/>
      <c r="C289" s="134"/>
      <c r="D289" s="16" t="s">
        <v>18</v>
      </c>
      <c r="E289" s="15">
        <v>0</v>
      </c>
      <c r="F289" s="4">
        <v>0</v>
      </c>
      <c r="G289" s="17">
        <v>0</v>
      </c>
      <c r="H289" s="17">
        <v>0</v>
      </c>
      <c r="I289" s="17">
        <v>0</v>
      </c>
      <c r="J289" s="124">
        <v>173.14</v>
      </c>
      <c r="K289" s="17">
        <v>0</v>
      </c>
    </row>
    <row r="290" spans="1:12" ht="62.4" x14ac:dyDescent="0.3">
      <c r="A290" s="108"/>
      <c r="B290" s="134"/>
      <c r="C290" s="134"/>
      <c r="D290" s="16" t="s">
        <v>19</v>
      </c>
      <c r="E290" s="15">
        <v>0</v>
      </c>
      <c r="F290" s="4">
        <v>0</v>
      </c>
      <c r="G290" s="17">
        <v>0</v>
      </c>
      <c r="H290" s="17">
        <v>0</v>
      </c>
      <c r="I290" s="17">
        <v>0</v>
      </c>
      <c r="J290" s="124">
        <v>17140.599999999999</v>
      </c>
      <c r="K290" s="17">
        <v>0</v>
      </c>
    </row>
    <row r="291" spans="1:12" ht="89.4" customHeight="1" x14ac:dyDescent="0.3">
      <c r="A291" s="111"/>
      <c r="B291" s="135"/>
      <c r="C291" s="135"/>
      <c r="D291" s="16" t="s">
        <v>20</v>
      </c>
      <c r="E291" s="15">
        <v>0</v>
      </c>
      <c r="F291" s="4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2" ht="15.6" x14ac:dyDescent="0.3">
      <c r="A292" s="136" t="s">
        <v>94</v>
      </c>
      <c r="B292" s="148" t="s">
        <v>113</v>
      </c>
      <c r="C292" s="148" t="s">
        <v>30</v>
      </c>
      <c r="D292" s="30" t="s">
        <v>22</v>
      </c>
      <c r="E292" s="31">
        <f>F292+G292+H292+I292+J292+K292</f>
        <v>7398.16</v>
      </c>
      <c r="F292" s="51">
        <f t="shared" ref="F292:K292" si="111">F293+F294+F295+F296+F417</f>
        <v>557</v>
      </c>
      <c r="G292" s="32">
        <f t="shared" si="111"/>
        <v>299.5</v>
      </c>
      <c r="H292" s="32">
        <f t="shared" si="111"/>
        <v>3113.25</v>
      </c>
      <c r="I292" s="32">
        <f t="shared" si="111"/>
        <v>2624.41</v>
      </c>
      <c r="J292" s="32">
        <f t="shared" si="111"/>
        <v>804</v>
      </c>
      <c r="K292" s="32">
        <f t="shared" si="111"/>
        <v>0</v>
      </c>
      <c r="L292" s="38"/>
    </row>
    <row r="293" spans="1:12" ht="62.4" x14ac:dyDescent="0.3">
      <c r="A293" s="137"/>
      <c r="B293" s="149"/>
      <c r="C293" s="149"/>
      <c r="D293" s="33" t="s">
        <v>17</v>
      </c>
      <c r="E293" s="31">
        <f t="shared" ref="E293:E296" si="112">F293+G293+H293+I293+J293+K293</f>
        <v>7398.16</v>
      </c>
      <c r="F293" s="34">
        <v>557</v>
      </c>
      <c r="G293" s="34">
        <v>299.5</v>
      </c>
      <c r="H293" s="34">
        <v>3113.25</v>
      </c>
      <c r="I293" s="34">
        <v>2624.41</v>
      </c>
      <c r="J293" s="125">
        <v>804</v>
      </c>
      <c r="K293" s="34">
        <v>0</v>
      </c>
      <c r="L293" s="38"/>
    </row>
    <row r="294" spans="1:12" ht="93.6" x14ac:dyDescent="0.3">
      <c r="A294" s="137"/>
      <c r="B294" s="149"/>
      <c r="C294" s="149"/>
      <c r="D294" s="33" t="s">
        <v>18</v>
      </c>
      <c r="E294" s="31">
        <f t="shared" si="112"/>
        <v>0</v>
      </c>
      <c r="F294" s="52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8"/>
    </row>
    <row r="295" spans="1:12" ht="62.4" x14ac:dyDescent="0.3">
      <c r="A295" s="137"/>
      <c r="B295" s="149"/>
      <c r="C295" s="149"/>
      <c r="D295" s="33" t="s">
        <v>19</v>
      </c>
      <c r="E295" s="31">
        <f t="shared" si="112"/>
        <v>0</v>
      </c>
      <c r="F295" s="52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8"/>
    </row>
    <row r="296" spans="1:12" ht="78" x14ac:dyDescent="0.3">
      <c r="A296" s="138"/>
      <c r="B296" s="150"/>
      <c r="C296" s="150"/>
      <c r="D296" s="33" t="s">
        <v>20</v>
      </c>
      <c r="E296" s="31">
        <f t="shared" si="112"/>
        <v>0</v>
      </c>
      <c r="F296" s="52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8"/>
    </row>
    <row r="297" spans="1:12" ht="15.6" x14ac:dyDescent="0.3">
      <c r="A297" s="136" t="s">
        <v>103</v>
      </c>
      <c r="B297" s="133" t="s">
        <v>104</v>
      </c>
      <c r="C297" s="133" t="s">
        <v>30</v>
      </c>
      <c r="D297" s="14" t="s">
        <v>22</v>
      </c>
      <c r="E297" s="15">
        <f>F297+G297+H297+I297+J297+K297</f>
        <v>562190.69999999995</v>
      </c>
      <c r="F297" s="53">
        <f>F298+F299+F300+F301+F422</f>
        <v>28953.23</v>
      </c>
      <c r="G297" s="13">
        <f>G298+G299+G300+G301+G422+2190</f>
        <v>37279.660000000003</v>
      </c>
      <c r="H297" s="13">
        <f>H298+H299+H300+H301+H422</f>
        <v>176241.33000000002</v>
      </c>
      <c r="I297" s="13">
        <f>I298+I299+I300+I301+I422</f>
        <v>307447.78999999998</v>
      </c>
      <c r="J297" s="13">
        <f>J298+J299+J300+J301+J422</f>
        <v>12268.69</v>
      </c>
      <c r="K297" s="13">
        <f>K298+K299+K300+K301+K422</f>
        <v>0</v>
      </c>
    </row>
    <row r="298" spans="1:12" ht="62.4" x14ac:dyDescent="0.3">
      <c r="A298" s="137"/>
      <c r="B298" s="134"/>
      <c r="C298" s="134"/>
      <c r="D298" s="16" t="s">
        <v>17</v>
      </c>
      <c r="E298" s="15">
        <f t="shared" ref="E298:E301" si="113">F298+G298+H298+I298+J298+K298</f>
        <v>5600.0099999999993</v>
      </c>
      <c r="F298" s="17">
        <v>289.52999999999997</v>
      </c>
      <c r="G298" s="17">
        <v>350.9</v>
      </c>
      <c r="H298" s="91">
        <v>1762.41</v>
      </c>
      <c r="I298" s="17">
        <v>3074.48</v>
      </c>
      <c r="J298" s="124">
        <v>122.69</v>
      </c>
      <c r="K298" s="17">
        <v>0</v>
      </c>
      <c r="L298" s="4"/>
    </row>
    <row r="299" spans="1:12" ht="93.6" x14ac:dyDescent="0.3">
      <c r="A299" s="137"/>
      <c r="B299" s="134"/>
      <c r="C299" s="134"/>
      <c r="D299" s="16" t="s">
        <v>18</v>
      </c>
      <c r="E299" s="15">
        <f t="shared" si="113"/>
        <v>554400.68999999994</v>
      </c>
      <c r="F299" s="17">
        <v>28663.7</v>
      </c>
      <c r="G299" s="17">
        <v>34738.76</v>
      </c>
      <c r="H299" s="17">
        <v>174478.92</v>
      </c>
      <c r="I299" s="85">
        <v>304373.31</v>
      </c>
      <c r="J299" s="124">
        <v>12146</v>
      </c>
      <c r="K299" s="17">
        <v>0</v>
      </c>
    </row>
    <row r="300" spans="1:12" ht="62.4" x14ac:dyDescent="0.3">
      <c r="A300" s="137"/>
      <c r="B300" s="134"/>
      <c r="C300" s="134"/>
      <c r="D300" s="16" t="s">
        <v>19</v>
      </c>
      <c r="E300" s="15">
        <f t="shared" si="113"/>
        <v>0</v>
      </c>
      <c r="F300" s="4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2" ht="78" x14ac:dyDescent="0.3">
      <c r="A301" s="138"/>
      <c r="B301" s="135"/>
      <c r="C301" s="135"/>
      <c r="D301" s="16" t="s">
        <v>20</v>
      </c>
      <c r="E301" s="15">
        <f t="shared" si="113"/>
        <v>0</v>
      </c>
      <c r="F301" s="4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12" ht="15.6" x14ac:dyDescent="0.3">
      <c r="A302" s="136" t="s">
        <v>145</v>
      </c>
      <c r="B302" s="133" t="s">
        <v>172</v>
      </c>
      <c r="C302" s="133" t="s">
        <v>30</v>
      </c>
      <c r="D302" s="14" t="s">
        <v>22</v>
      </c>
      <c r="E302" s="15">
        <f>F302+G302+H302+I302+J302+K302</f>
        <v>456191.82</v>
      </c>
      <c r="F302" s="13">
        <f t="shared" ref="F302:K302" si="114">F303+F304+F305+F306+F427</f>
        <v>99916.43</v>
      </c>
      <c r="G302" s="13">
        <f t="shared" si="114"/>
        <v>160258.65</v>
      </c>
      <c r="H302" s="13">
        <f t="shared" si="114"/>
        <v>90282.74</v>
      </c>
      <c r="I302" s="13">
        <f t="shared" si="114"/>
        <v>60825.22</v>
      </c>
      <c r="J302" s="13">
        <f t="shared" si="114"/>
        <v>17489.600000000002</v>
      </c>
      <c r="K302" s="13">
        <f t="shared" si="114"/>
        <v>27419.18</v>
      </c>
    </row>
    <row r="303" spans="1:12" ht="62.4" x14ac:dyDescent="0.3">
      <c r="A303" s="137"/>
      <c r="B303" s="134"/>
      <c r="C303" s="134"/>
      <c r="D303" s="16" t="s">
        <v>17</v>
      </c>
      <c r="E303" s="15">
        <f t="shared" ref="E303:E306" si="115">F303+G303+H303+I303+J303+K303</f>
        <v>5011.0300000000007</v>
      </c>
      <c r="F303" s="17">
        <v>999.17</v>
      </c>
      <c r="G303" s="17">
        <v>1602.59</v>
      </c>
      <c r="H303" s="34">
        <v>902.84</v>
      </c>
      <c r="I303" s="17">
        <v>608.25</v>
      </c>
      <c r="J303" s="124">
        <v>349.8</v>
      </c>
      <c r="K303" s="17">
        <v>548.38</v>
      </c>
    </row>
    <row r="304" spans="1:12" ht="93.6" x14ac:dyDescent="0.3">
      <c r="A304" s="137"/>
      <c r="B304" s="134"/>
      <c r="C304" s="134"/>
      <c r="D304" s="16" t="s">
        <v>18</v>
      </c>
      <c r="E304" s="15">
        <f t="shared" si="115"/>
        <v>8468.5</v>
      </c>
      <c r="F304" s="17">
        <v>4945.8599999999997</v>
      </c>
      <c r="G304" s="17">
        <v>1586.56</v>
      </c>
      <c r="H304" s="34">
        <v>893.8</v>
      </c>
      <c r="I304" s="17">
        <v>602.16999999999996</v>
      </c>
      <c r="J304" s="124">
        <v>171.4</v>
      </c>
      <c r="K304" s="17">
        <v>268.70999999999998</v>
      </c>
    </row>
    <row r="305" spans="1:12" ht="62.4" x14ac:dyDescent="0.3">
      <c r="A305" s="137"/>
      <c r="B305" s="134"/>
      <c r="C305" s="134"/>
      <c r="D305" s="16" t="s">
        <v>19</v>
      </c>
      <c r="E305" s="15">
        <f t="shared" si="115"/>
        <v>442712.29000000004</v>
      </c>
      <c r="F305" s="17">
        <v>93971.4</v>
      </c>
      <c r="G305" s="17">
        <v>157069.5</v>
      </c>
      <c r="H305" s="34">
        <v>88486.1</v>
      </c>
      <c r="I305" s="17">
        <v>59614.8</v>
      </c>
      <c r="J305" s="124">
        <v>16968.400000000001</v>
      </c>
      <c r="K305" s="17">
        <v>26602.09</v>
      </c>
    </row>
    <row r="306" spans="1:12" ht="78" x14ac:dyDescent="0.3">
      <c r="A306" s="138"/>
      <c r="B306" s="135"/>
      <c r="C306" s="135"/>
      <c r="D306" s="16" t="s">
        <v>20</v>
      </c>
      <c r="E306" s="15">
        <f t="shared" si="115"/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2" ht="15.6" customHeight="1" x14ac:dyDescent="0.3">
      <c r="A307" s="136" t="s">
        <v>105</v>
      </c>
      <c r="B307" s="133" t="s">
        <v>125</v>
      </c>
      <c r="C307" s="133" t="s">
        <v>30</v>
      </c>
      <c r="D307" s="14" t="s">
        <v>22</v>
      </c>
      <c r="E307" s="15">
        <f>F307+G307+H307+I307+J307+K307</f>
        <v>8123.43</v>
      </c>
      <c r="F307" s="53">
        <f t="shared" ref="F307:K307" si="116">F308+F309+F310+F311+F432</f>
        <v>0</v>
      </c>
      <c r="G307" s="13">
        <f t="shared" si="116"/>
        <v>0</v>
      </c>
      <c r="H307" s="13">
        <f t="shared" si="116"/>
        <v>3689.34</v>
      </c>
      <c r="I307" s="13">
        <f t="shared" si="116"/>
        <v>4434.09</v>
      </c>
      <c r="J307" s="13">
        <f t="shared" si="116"/>
        <v>0</v>
      </c>
      <c r="K307" s="13">
        <f t="shared" si="116"/>
        <v>0</v>
      </c>
    </row>
    <row r="308" spans="1:12" ht="62.4" x14ac:dyDescent="0.3">
      <c r="A308" s="137"/>
      <c r="B308" s="134"/>
      <c r="C308" s="134"/>
      <c r="D308" s="16" t="s">
        <v>17</v>
      </c>
      <c r="E308" s="15">
        <f t="shared" ref="E308:E311" si="117">F308+G308+H308+I308+J308+K308</f>
        <v>93.490000000000009</v>
      </c>
      <c r="F308" s="17">
        <v>0</v>
      </c>
      <c r="G308" s="17">
        <v>0</v>
      </c>
      <c r="H308" s="17">
        <v>4.8099999999999996</v>
      </c>
      <c r="I308" s="17">
        <v>88.68</v>
      </c>
      <c r="J308" s="4">
        <v>0</v>
      </c>
      <c r="K308" s="17">
        <v>0</v>
      </c>
    </row>
    <row r="309" spans="1:12" ht="93.6" x14ac:dyDescent="0.3">
      <c r="A309" s="137"/>
      <c r="B309" s="134"/>
      <c r="C309" s="134"/>
      <c r="D309" s="16" t="s">
        <v>18</v>
      </c>
      <c r="E309" s="15">
        <f t="shared" si="117"/>
        <v>43.45</v>
      </c>
      <c r="F309" s="17">
        <v>0</v>
      </c>
      <c r="G309" s="17">
        <v>0</v>
      </c>
      <c r="H309" s="17">
        <v>0</v>
      </c>
      <c r="I309" s="17">
        <v>43.45</v>
      </c>
      <c r="J309" s="4">
        <v>0</v>
      </c>
      <c r="K309" s="17">
        <v>0</v>
      </c>
      <c r="L309" s="3"/>
    </row>
    <row r="310" spans="1:12" ht="62.4" x14ac:dyDescent="0.3">
      <c r="A310" s="137"/>
      <c r="B310" s="134"/>
      <c r="C310" s="134"/>
      <c r="D310" s="16" t="s">
        <v>19</v>
      </c>
      <c r="E310" s="15">
        <f t="shared" si="117"/>
        <v>7986.49</v>
      </c>
      <c r="F310" s="17">
        <v>0</v>
      </c>
      <c r="G310" s="17">
        <v>0</v>
      </c>
      <c r="H310" s="17">
        <v>3684.53</v>
      </c>
      <c r="I310" s="17">
        <v>4301.96</v>
      </c>
      <c r="J310" s="4">
        <v>0</v>
      </c>
      <c r="K310" s="17">
        <v>0</v>
      </c>
      <c r="L310" s="3"/>
    </row>
    <row r="311" spans="1:12" ht="78" x14ac:dyDescent="0.3">
      <c r="A311" s="138"/>
      <c r="B311" s="135"/>
      <c r="C311" s="135"/>
      <c r="D311" s="16" t="s">
        <v>20</v>
      </c>
      <c r="E311" s="15">
        <f t="shared" si="117"/>
        <v>0</v>
      </c>
      <c r="F311" s="4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2" ht="15.75" customHeight="1" x14ac:dyDescent="0.3">
      <c r="A312" s="145" t="s">
        <v>131</v>
      </c>
      <c r="B312" s="145" t="s">
        <v>132</v>
      </c>
      <c r="C312" s="145" t="s">
        <v>30</v>
      </c>
      <c r="D312" s="97" t="s">
        <v>22</v>
      </c>
      <c r="E312" s="98">
        <f>F312+G312+H312+I312+J312+K312</f>
        <v>0</v>
      </c>
      <c r="F312" s="99">
        <f t="shared" ref="F312:K312" si="118">F313+F314+F315+F316+F437</f>
        <v>0</v>
      </c>
      <c r="G312" s="99">
        <f t="shared" si="118"/>
        <v>0</v>
      </c>
      <c r="H312" s="99">
        <f t="shared" si="118"/>
        <v>0</v>
      </c>
      <c r="I312" s="99">
        <f t="shared" si="118"/>
        <v>0</v>
      </c>
      <c r="J312" s="99">
        <f t="shared" si="118"/>
        <v>0</v>
      </c>
      <c r="K312" s="99">
        <f t="shared" si="118"/>
        <v>0</v>
      </c>
    </row>
    <row r="313" spans="1:12" ht="62.4" x14ac:dyDescent="0.3">
      <c r="A313" s="146"/>
      <c r="B313" s="146"/>
      <c r="C313" s="146"/>
      <c r="D313" s="100" t="s">
        <v>17</v>
      </c>
      <c r="E313" s="98">
        <f t="shared" ref="E313:E316" si="119">F313+G313+H313+I313+J313+K313</f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</row>
    <row r="314" spans="1:12" ht="93.6" x14ac:dyDescent="0.3">
      <c r="A314" s="146"/>
      <c r="B314" s="146"/>
      <c r="C314" s="146"/>
      <c r="D314" s="100" t="s">
        <v>18</v>
      </c>
      <c r="E314" s="98">
        <f t="shared" si="119"/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</row>
    <row r="315" spans="1:12" ht="62.4" x14ac:dyDescent="0.3">
      <c r="A315" s="146"/>
      <c r="B315" s="146"/>
      <c r="C315" s="146"/>
      <c r="D315" s="100" t="s">
        <v>19</v>
      </c>
      <c r="E315" s="98">
        <f t="shared" si="119"/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</row>
    <row r="316" spans="1:12" ht="78" x14ac:dyDescent="0.3">
      <c r="A316" s="147"/>
      <c r="B316" s="147"/>
      <c r="C316" s="147"/>
      <c r="D316" s="100" t="s">
        <v>20</v>
      </c>
      <c r="E316" s="98">
        <f t="shared" si="119"/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</row>
    <row r="317" spans="1:12" ht="15.75" customHeight="1" x14ac:dyDescent="0.3">
      <c r="A317" s="136" t="s">
        <v>106</v>
      </c>
      <c r="B317" s="133" t="s">
        <v>126</v>
      </c>
      <c r="C317" s="133" t="s">
        <v>30</v>
      </c>
      <c r="D317" s="14" t="s">
        <v>22</v>
      </c>
      <c r="E317" s="15">
        <f>F317+G317+H317+I317+J317+K317</f>
        <v>3531.5499999999997</v>
      </c>
      <c r="F317" s="53">
        <f t="shared" ref="F317:K317" si="120">F318+F319+F320+F321+F442</f>
        <v>0</v>
      </c>
      <c r="G317" s="13">
        <f t="shared" si="120"/>
        <v>0</v>
      </c>
      <c r="H317" s="13">
        <f t="shared" si="120"/>
        <v>113.17999999999999</v>
      </c>
      <c r="I317" s="13">
        <f t="shared" si="120"/>
        <v>3418.37</v>
      </c>
      <c r="J317" s="13">
        <f t="shared" si="120"/>
        <v>0</v>
      </c>
      <c r="K317" s="13">
        <f t="shared" si="120"/>
        <v>0</v>
      </c>
    </row>
    <row r="318" spans="1:12" ht="62.4" x14ac:dyDescent="0.3">
      <c r="A318" s="137"/>
      <c r="B318" s="134"/>
      <c r="C318" s="134"/>
      <c r="D318" s="16" t="s">
        <v>17</v>
      </c>
      <c r="E318" s="15">
        <f t="shared" ref="E318:E321" si="121">F318+G318+H318+I318+J318+K318</f>
        <v>144.32999999999998</v>
      </c>
      <c r="F318" s="17">
        <v>0</v>
      </c>
      <c r="G318" s="17">
        <v>0</v>
      </c>
      <c r="H318" s="17">
        <v>75.959999999999994</v>
      </c>
      <c r="I318" s="17">
        <v>68.37</v>
      </c>
      <c r="J318" s="17">
        <v>0</v>
      </c>
      <c r="K318" s="17">
        <v>0</v>
      </c>
    </row>
    <row r="319" spans="1:12" ht="93.6" x14ac:dyDescent="0.3">
      <c r="A319" s="137"/>
      <c r="B319" s="134"/>
      <c r="C319" s="134"/>
      <c r="D319" s="16" t="s">
        <v>18</v>
      </c>
      <c r="E319" s="15">
        <f t="shared" si="121"/>
        <v>3387.22</v>
      </c>
      <c r="F319" s="17">
        <v>0</v>
      </c>
      <c r="G319" s="17">
        <v>0</v>
      </c>
      <c r="H319" s="17">
        <v>37.22</v>
      </c>
      <c r="I319" s="17">
        <v>3350</v>
      </c>
      <c r="J319" s="17">
        <v>0</v>
      </c>
      <c r="K319" s="17">
        <v>0</v>
      </c>
    </row>
    <row r="320" spans="1:12" ht="62.4" x14ac:dyDescent="0.3">
      <c r="A320" s="137"/>
      <c r="B320" s="134"/>
      <c r="C320" s="134"/>
      <c r="D320" s="16" t="s">
        <v>19</v>
      </c>
      <c r="E320" s="15">
        <f t="shared" si="121"/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78" x14ac:dyDescent="0.3">
      <c r="A321" s="138"/>
      <c r="B321" s="135"/>
      <c r="C321" s="135"/>
      <c r="D321" s="16" t="s">
        <v>20</v>
      </c>
      <c r="E321" s="15">
        <f t="shared" si="121"/>
        <v>0</v>
      </c>
      <c r="F321" s="4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15.6" customHeight="1" x14ac:dyDescent="0.3">
      <c r="A322" s="136" t="s">
        <v>173</v>
      </c>
      <c r="B322" s="133" t="s">
        <v>174</v>
      </c>
      <c r="C322" s="133" t="s">
        <v>30</v>
      </c>
      <c r="D322" s="14" t="s">
        <v>22</v>
      </c>
      <c r="E322" s="15">
        <f>F322+G322+H322+I322+J322+K322</f>
        <v>1633.68</v>
      </c>
      <c r="F322" s="53">
        <f t="shared" ref="F322:K322" si="122">F323+F324+F325+F326+F447</f>
        <v>0</v>
      </c>
      <c r="G322" s="13">
        <f t="shared" si="122"/>
        <v>0</v>
      </c>
      <c r="H322" s="13">
        <f t="shared" si="122"/>
        <v>0</v>
      </c>
      <c r="I322" s="13">
        <f t="shared" si="122"/>
        <v>0</v>
      </c>
      <c r="J322" s="13">
        <f>J323+J324+J325+J326</f>
        <v>1633.68</v>
      </c>
      <c r="K322" s="13">
        <f t="shared" si="122"/>
        <v>0</v>
      </c>
    </row>
    <row r="323" spans="1:11" ht="62.4" x14ac:dyDescent="0.3">
      <c r="A323" s="137"/>
      <c r="B323" s="143"/>
      <c r="C323" s="134"/>
      <c r="D323" s="16" t="s">
        <v>17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24">
        <v>32.67</v>
      </c>
      <c r="K323" s="17">
        <v>0</v>
      </c>
    </row>
    <row r="324" spans="1:11" ht="93.6" x14ac:dyDescent="0.3">
      <c r="A324" s="137"/>
      <c r="B324" s="143"/>
      <c r="C324" s="134"/>
      <c r="D324" s="16" t="s">
        <v>18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24">
        <v>16.010000000000002</v>
      </c>
      <c r="K324" s="17">
        <v>0</v>
      </c>
    </row>
    <row r="325" spans="1:11" ht="62.4" x14ac:dyDescent="0.3">
      <c r="A325" s="137"/>
      <c r="B325" s="143"/>
      <c r="C325" s="134"/>
      <c r="D325" s="16" t="s">
        <v>19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24">
        <v>1585</v>
      </c>
      <c r="K325" s="17">
        <v>0</v>
      </c>
    </row>
    <row r="326" spans="1:11" ht="78" x14ac:dyDescent="0.3">
      <c r="A326" s="138"/>
      <c r="B326" s="144"/>
      <c r="C326" s="135"/>
      <c r="D326" s="16" t="s">
        <v>20</v>
      </c>
      <c r="E326" s="4">
        <v>0</v>
      </c>
      <c r="F326" s="17">
        <v>0</v>
      </c>
      <c r="G326" s="4">
        <v>0</v>
      </c>
      <c r="H326" s="17">
        <v>0</v>
      </c>
      <c r="I326" s="4">
        <v>0</v>
      </c>
      <c r="J326" s="17">
        <v>0</v>
      </c>
      <c r="K326" s="17"/>
    </row>
    <row r="327" spans="1:11" ht="15.6" x14ac:dyDescent="0.3">
      <c r="A327" s="136" t="s">
        <v>73</v>
      </c>
      <c r="B327" s="133" t="s">
        <v>74</v>
      </c>
      <c r="C327" s="133" t="s">
        <v>30</v>
      </c>
      <c r="D327" s="14" t="s">
        <v>22</v>
      </c>
      <c r="E327" s="15">
        <f>F327+G327+H327+I327+J327+K327</f>
        <v>646.92000000000007</v>
      </c>
      <c r="F327" s="53">
        <f t="shared" ref="F327:K327" si="123">F328+F329+F330+F331+F432</f>
        <v>354</v>
      </c>
      <c r="G327" s="13">
        <f t="shared" si="123"/>
        <v>292.92</v>
      </c>
      <c r="H327" s="13">
        <f t="shared" si="123"/>
        <v>0</v>
      </c>
      <c r="I327" s="13">
        <f t="shared" si="123"/>
        <v>0</v>
      </c>
      <c r="J327" s="13">
        <f t="shared" si="123"/>
        <v>0</v>
      </c>
      <c r="K327" s="13">
        <f t="shared" si="123"/>
        <v>0</v>
      </c>
    </row>
    <row r="328" spans="1:11" ht="62.4" x14ac:dyDescent="0.3">
      <c r="A328" s="137"/>
      <c r="B328" s="134"/>
      <c r="C328" s="134"/>
      <c r="D328" s="16" t="s">
        <v>17</v>
      </c>
      <c r="E328" s="15">
        <f t="shared" ref="E328:E331" si="124">F328+G328+H328+I328+J328+K328</f>
        <v>646.92000000000007</v>
      </c>
      <c r="F328" s="17">
        <v>354</v>
      </c>
      <c r="G328" s="17">
        <v>292.92</v>
      </c>
      <c r="H328" s="17">
        <v>0</v>
      </c>
      <c r="I328" s="17">
        <v>0</v>
      </c>
      <c r="J328" s="17">
        <v>0</v>
      </c>
      <c r="K328" s="17">
        <v>0</v>
      </c>
    </row>
    <row r="329" spans="1:11" ht="93.6" x14ac:dyDescent="0.3">
      <c r="A329" s="137"/>
      <c r="B329" s="134"/>
      <c r="C329" s="134"/>
      <c r="D329" s="16" t="s">
        <v>18</v>
      </c>
      <c r="E329" s="15">
        <f t="shared" si="124"/>
        <v>0</v>
      </c>
      <c r="F329" s="4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 ht="62.4" x14ac:dyDescent="0.3">
      <c r="A330" s="137"/>
      <c r="B330" s="134"/>
      <c r="C330" s="134"/>
      <c r="D330" s="16" t="s">
        <v>19</v>
      </c>
      <c r="E330" s="15">
        <f t="shared" si="124"/>
        <v>0</v>
      </c>
      <c r="F330" s="4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</row>
    <row r="331" spans="1:11" ht="78" x14ac:dyDescent="0.3">
      <c r="A331" s="138"/>
      <c r="B331" s="135"/>
      <c r="C331" s="135"/>
      <c r="D331" s="16" t="s">
        <v>20</v>
      </c>
      <c r="E331" s="15">
        <f t="shared" si="124"/>
        <v>0</v>
      </c>
      <c r="F331" s="4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</row>
    <row r="332" spans="1:11" ht="15.75" customHeight="1" x14ac:dyDescent="0.3">
      <c r="A332" s="136">
        <v>720203000</v>
      </c>
      <c r="B332" s="133" t="s">
        <v>89</v>
      </c>
      <c r="C332" s="133" t="s">
        <v>30</v>
      </c>
      <c r="D332" s="14" t="s">
        <v>22</v>
      </c>
      <c r="E332" s="15">
        <f>F332+G332+H332+I332+J332+K332</f>
        <v>4760.87</v>
      </c>
      <c r="F332" s="53">
        <f t="shared" ref="F332:K332" si="125">F333+F334+F335+F336+F432</f>
        <v>0</v>
      </c>
      <c r="G332" s="13">
        <f t="shared" si="125"/>
        <v>4760.87</v>
      </c>
      <c r="H332" s="13">
        <f t="shared" si="125"/>
        <v>0</v>
      </c>
      <c r="I332" s="13">
        <f t="shared" si="125"/>
        <v>0</v>
      </c>
      <c r="J332" s="13">
        <f t="shared" si="125"/>
        <v>0</v>
      </c>
      <c r="K332" s="13">
        <f t="shared" si="125"/>
        <v>0</v>
      </c>
    </row>
    <row r="333" spans="1:11" ht="62.4" x14ac:dyDescent="0.3">
      <c r="A333" s="137"/>
      <c r="B333" s="134"/>
      <c r="C333" s="134"/>
      <c r="D333" s="16" t="s">
        <v>17</v>
      </c>
      <c r="E333" s="15">
        <f t="shared" ref="E333:E336" si="126">F333+G333+H333+I333+J333+K333</f>
        <v>3227.87</v>
      </c>
      <c r="F333" s="4">
        <v>0</v>
      </c>
      <c r="G333" s="17">
        <v>3227.87</v>
      </c>
      <c r="H333" s="17">
        <v>0</v>
      </c>
      <c r="I333" s="17">
        <v>0</v>
      </c>
      <c r="J333" s="17">
        <v>0</v>
      </c>
      <c r="K333" s="17">
        <v>0</v>
      </c>
    </row>
    <row r="334" spans="1:11" ht="93.6" x14ac:dyDescent="0.3">
      <c r="A334" s="137"/>
      <c r="B334" s="134"/>
      <c r="C334" s="134"/>
      <c r="D334" s="16" t="s">
        <v>18</v>
      </c>
      <c r="E334" s="15">
        <f t="shared" si="126"/>
        <v>1533</v>
      </c>
      <c r="F334" s="4">
        <v>0</v>
      </c>
      <c r="G334" s="17">
        <v>1533</v>
      </c>
      <c r="H334" s="17">
        <v>0</v>
      </c>
      <c r="I334" s="17">
        <v>0</v>
      </c>
      <c r="J334" s="17">
        <v>0</v>
      </c>
      <c r="K334" s="17">
        <v>0</v>
      </c>
    </row>
    <row r="335" spans="1:11" ht="62.4" x14ac:dyDescent="0.3">
      <c r="A335" s="137"/>
      <c r="B335" s="134"/>
      <c r="C335" s="134"/>
      <c r="D335" s="16" t="s">
        <v>19</v>
      </c>
      <c r="E335" s="15">
        <f t="shared" si="126"/>
        <v>0</v>
      </c>
      <c r="F335" s="4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78" x14ac:dyDescent="0.3">
      <c r="A336" s="138"/>
      <c r="B336" s="135"/>
      <c r="C336" s="135"/>
      <c r="D336" s="16" t="s">
        <v>20</v>
      </c>
      <c r="E336" s="15">
        <f t="shared" si="126"/>
        <v>0</v>
      </c>
      <c r="F336" s="4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2" ht="15.75" customHeight="1" x14ac:dyDescent="0.3">
      <c r="A337" s="136" t="s">
        <v>114</v>
      </c>
      <c r="B337" s="133" t="s">
        <v>127</v>
      </c>
      <c r="C337" s="133" t="s">
        <v>30</v>
      </c>
      <c r="D337" s="14" t="s">
        <v>22</v>
      </c>
      <c r="E337" s="15">
        <f>F337+G337+H337+I337+J337+K337</f>
        <v>26789.57</v>
      </c>
      <c r="F337" s="53">
        <f t="shared" ref="F337:K337" si="127">F338+F339+F340+F341+F432</f>
        <v>0</v>
      </c>
      <c r="G337" s="13">
        <f t="shared" si="127"/>
        <v>0</v>
      </c>
      <c r="H337" s="13">
        <f t="shared" si="127"/>
        <v>21626.26</v>
      </c>
      <c r="I337" s="13">
        <f t="shared" si="127"/>
        <v>947.24</v>
      </c>
      <c r="J337" s="13">
        <f>J338+J339+J340+J341</f>
        <v>4216.07</v>
      </c>
      <c r="K337" s="13">
        <f t="shared" si="127"/>
        <v>0</v>
      </c>
      <c r="L337" s="116"/>
    </row>
    <row r="338" spans="1:12" ht="62.4" x14ac:dyDescent="0.3">
      <c r="A338" s="137"/>
      <c r="B338" s="134"/>
      <c r="C338" s="134"/>
      <c r="D338" s="16" t="s">
        <v>17</v>
      </c>
      <c r="E338" s="15">
        <f t="shared" ref="E338:E341" si="128">F338+G338+H338+I338+J338+K338</f>
        <v>103.25999999999999</v>
      </c>
      <c r="F338" s="17">
        <v>0</v>
      </c>
      <c r="G338" s="17">
        <v>0</v>
      </c>
      <c r="H338" s="17">
        <v>0</v>
      </c>
      <c r="I338" s="17">
        <v>18.940000000000001</v>
      </c>
      <c r="J338" s="124">
        <v>84.32</v>
      </c>
      <c r="K338" s="17">
        <v>0</v>
      </c>
      <c r="L338" s="116"/>
    </row>
    <row r="339" spans="1:12" ht="93.6" x14ac:dyDescent="0.3">
      <c r="A339" s="137"/>
      <c r="B339" s="134"/>
      <c r="C339" s="134"/>
      <c r="D339" s="16" t="s">
        <v>18</v>
      </c>
      <c r="E339" s="15">
        <f t="shared" si="128"/>
        <v>5276.3099999999995</v>
      </c>
      <c r="F339" s="17">
        <v>0</v>
      </c>
      <c r="G339" s="17">
        <v>0</v>
      </c>
      <c r="H339" s="17">
        <v>216.26</v>
      </c>
      <c r="I339" s="17">
        <v>928.3</v>
      </c>
      <c r="J339" s="124">
        <v>4131.75</v>
      </c>
      <c r="K339" s="17">
        <v>0</v>
      </c>
      <c r="L339" s="116"/>
    </row>
    <row r="340" spans="1:12" ht="62.4" x14ac:dyDescent="0.3">
      <c r="A340" s="137"/>
      <c r="B340" s="134"/>
      <c r="C340" s="134"/>
      <c r="D340" s="16" t="s">
        <v>19</v>
      </c>
      <c r="E340" s="15">
        <f t="shared" si="128"/>
        <v>21410</v>
      </c>
      <c r="F340" s="4">
        <v>0</v>
      </c>
      <c r="G340" s="17">
        <v>0</v>
      </c>
      <c r="H340" s="17">
        <v>21410</v>
      </c>
      <c r="I340" s="17">
        <v>0</v>
      </c>
      <c r="J340" s="17">
        <v>0</v>
      </c>
      <c r="K340" s="17">
        <v>0</v>
      </c>
      <c r="L340" s="116"/>
    </row>
    <row r="341" spans="1:12" ht="78" x14ac:dyDescent="0.3">
      <c r="A341" s="138"/>
      <c r="B341" s="135"/>
      <c r="C341" s="135"/>
      <c r="D341" s="16" t="s">
        <v>20</v>
      </c>
      <c r="E341" s="15">
        <f t="shared" si="128"/>
        <v>0</v>
      </c>
      <c r="F341" s="4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16"/>
    </row>
    <row r="342" spans="1:12" ht="15.6" x14ac:dyDescent="0.3">
      <c r="A342" s="136" t="s">
        <v>128</v>
      </c>
      <c r="B342" s="133" t="s">
        <v>129</v>
      </c>
      <c r="C342" s="133" t="s">
        <v>30</v>
      </c>
      <c r="D342" s="14" t="s">
        <v>22</v>
      </c>
      <c r="E342" s="15">
        <f>F342+G342+H342+I342+J342+K342</f>
        <v>32170.190000000002</v>
      </c>
      <c r="F342" s="53">
        <f t="shared" ref="F342:K342" si="129">F343+F344+F345+F346+F442</f>
        <v>8393.66</v>
      </c>
      <c r="G342" s="13">
        <f t="shared" si="129"/>
        <v>15511.220000000001</v>
      </c>
      <c r="H342" s="13">
        <f t="shared" si="129"/>
        <v>8265.31</v>
      </c>
      <c r="I342" s="13">
        <f t="shared" si="129"/>
        <v>0</v>
      </c>
      <c r="J342" s="13">
        <f t="shared" si="129"/>
        <v>0</v>
      </c>
      <c r="K342" s="13">
        <f t="shared" si="129"/>
        <v>0</v>
      </c>
    </row>
    <row r="343" spans="1:12" ht="62.4" x14ac:dyDescent="0.3">
      <c r="A343" s="137"/>
      <c r="B343" s="134"/>
      <c r="C343" s="134"/>
      <c r="D343" s="16" t="s">
        <v>17</v>
      </c>
      <c r="E343" s="15">
        <f t="shared" ref="E343:E346" si="130">F343+G343+H343+I343+J343+K343</f>
        <v>450.34</v>
      </c>
      <c r="F343" s="17">
        <v>129.91999999999999</v>
      </c>
      <c r="G343" s="17">
        <v>155.11000000000001</v>
      </c>
      <c r="H343" s="17">
        <v>165.31</v>
      </c>
      <c r="I343" s="17">
        <v>0</v>
      </c>
      <c r="J343" s="4">
        <v>0</v>
      </c>
      <c r="K343" s="17">
        <v>0</v>
      </c>
    </row>
    <row r="344" spans="1:12" ht="93.6" x14ac:dyDescent="0.3">
      <c r="A344" s="137"/>
      <c r="B344" s="134"/>
      <c r="C344" s="134"/>
      <c r="D344" s="16" t="s">
        <v>18</v>
      </c>
      <c r="E344" s="15">
        <f t="shared" si="130"/>
        <v>31719.85</v>
      </c>
      <c r="F344" s="17">
        <v>8263.74</v>
      </c>
      <c r="G344" s="17">
        <v>15356.11</v>
      </c>
      <c r="H344" s="17">
        <v>8100</v>
      </c>
      <c r="I344" s="17">
        <v>0</v>
      </c>
      <c r="J344" s="17">
        <v>0</v>
      </c>
      <c r="K344" s="17">
        <v>0</v>
      </c>
    </row>
    <row r="345" spans="1:12" ht="88.2" customHeight="1" x14ac:dyDescent="0.3">
      <c r="A345" s="137"/>
      <c r="B345" s="134"/>
      <c r="C345" s="134"/>
      <c r="D345" s="16" t="s">
        <v>19</v>
      </c>
      <c r="E345" s="15">
        <f t="shared" si="130"/>
        <v>0</v>
      </c>
      <c r="F345" s="4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</row>
    <row r="346" spans="1:12" ht="78" x14ac:dyDescent="0.3">
      <c r="A346" s="138"/>
      <c r="B346" s="135"/>
      <c r="C346" s="135"/>
      <c r="D346" s="16" t="s">
        <v>20</v>
      </c>
      <c r="E346" s="15">
        <f t="shared" si="130"/>
        <v>0</v>
      </c>
      <c r="F346" s="4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</row>
    <row r="347" spans="1:12" ht="15.6" x14ac:dyDescent="0.3">
      <c r="A347" s="151" t="s">
        <v>57</v>
      </c>
      <c r="B347" s="151" t="s">
        <v>40</v>
      </c>
      <c r="C347" s="151" t="s">
        <v>30</v>
      </c>
      <c r="D347" s="61" t="s">
        <v>22</v>
      </c>
      <c r="E347" s="73">
        <f>F347+G347+H347+I347+J347+K347</f>
        <v>6364.4400000000005</v>
      </c>
      <c r="F347" s="74">
        <f>F348+F349+F350+F351</f>
        <v>765.48</v>
      </c>
      <c r="G347" s="74">
        <f t="shared" ref="G347:K347" si="131">G348+G349+G350+G351</f>
        <v>1858.24</v>
      </c>
      <c r="H347" s="74">
        <f t="shared" si="131"/>
        <v>2094.4899999999998</v>
      </c>
      <c r="I347" s="74">
        <f t="shared" si="131"/>
        <v>886.73</v>
      </c>
      <c r="J347" s="74">
        <f t="shared" si="131"/>
        <v>759.5</v>
      </c>
      <c r="K347" s="74">
        <f t="shared" si="131"/>
        <v>0</v>
      </c>
    </row>
    <row r="348" spans="1:12" ht="62.4" x14ac:dyDescent="0.3">
      <c r="A348" s="152"/>
      <c r="B348" s="152"/>
      <c r="C348" s="152"/>
      <c r="D348" s="63" t="s">
        <v>17</v>
      </c>
      <c r="E348" s="73">
        <f t="shared" ref="E348:E351" si="132">F348+G348+H348+I348+J348+K348</f>
        <v>5104.3600000000006</v>
      </c>
      <c r="F348" s="75">
        <v>672.12</v>
      </c>
      <c r="G348" s="75">
        <v>1858.24</v>
      </c>
      <c r="H348" s="75">
        <v>927.77</v>
      </c>
      <c r="I348" s="75">
        <v>886.73</v>
      </c>
      <c r="J348" s="75">
        <f>J353+J358</f>
        <v>759.5</v>
      </c>
      <c r="K348" s="75">
        <v>0</v>
      </c>
    </row>
    <row r="349" spans="1:12" ht="93.6" x14ac:dyDescent="0.3">
      <c r="A349" s="152"/>
      <c r="B349" s="152"/>
      <c r="C349" s="152"/>
      <c r="D349" s="63" t="s">
        <v>18</v>
      </c>
      <c r="E349" s="73">
        <f t="shared" si="132"/>
        <v>1260.08</v>
      </c>
      <c r="F349" s="75">
        <v>93.36</v>
      </c>
      <c r="G349" s="75">
        <v>0</v>
      </c>
      <c r="H349" s="75">
        <v>1166.72</v>
      </c>
      <c r="I349" s="75">
        <v>0</v>
      </c>
      <c r="J349" s="75">
        <v>0</v>
      </c>
      <c r="K349" s="75">
        <v>0</v>
      </c>
    </row>
    <row r="350" spans="1:12" ht="62.4" x14ac:dyDescent="0.3">
      <c r="A350" s="152"/>
      <c r="B350" s="152"/>
      <c r="C350" s="152"/>
      <c r="D350" s="63" t="s">
        <v>19</v>
      </c>
      <c r="E350" s="73">
        <f t="shared" si="132"/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</row>
    <row r="351" spans="1:12" ht="78" x14ac:dyDescent="0.3">
      <c r="A351" s="153"/>
      <c r="B351" s="153"/>
      <c r="C351" s="153"/>
      <c r="D351" s="63" t="s">
        <v>20</v>
      </c>
      <c r="E351" s="73">
        <f t="shared" si="132"/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</row>
    <row r="352" spans="1:12" ht="15.6" customHeight="1" x14ac:dyDescent="0.3">
      <c r="A352" s="136" t="s">
        <v>170</v>
      </c>
      <c r="B352" s="136" t="s">
        <v>171</v>
      </c>
      <c r="C352" s="136" t="s">
        <v>30</v>
      </c>
      <c r="D352" s="112" t="s">
        <v>22</v>
      </c>
      <c r="E352" s="114">
        <f>F352+G352+H352+I352+J352+K352</f>
        <v>500</v>
      </c>
      <c r="F352" s="53">
        <f>F353+F354+F355+F356</f>
        <v>0</v>
      </c>
      <c r="G352" s="53">
        <f t="shared" ref="G352:K352" si="133">G353+G354+G355+G356</f>
        <v>0</v>
      </c>
      <c r="H352" s="53">
        <f t="shared" si="133"/>
        <v>0</v>
      </c>
      <c r="I352" s="53">
        <f t="shared" si="133"/>
        <v>0</v>
      </c>
      <c r="J352" s="53">
        <f>J353+J354+J355+J356</f>
        <v>500</v>
      </c>
      <c r="K352" s="53">
        <f t="shared" si="133"/>
        <v>0</v>
      </c>
    </row>
    <row r="353" spans="1:11" ht="62.4" x14ac:dyDescent="0.3">
      <c r="A353" s="137"/>
      <c r="B353" s="137"/>
      <c r="C353" s="137"/>
      <c r="D353" s="113" t="s">
        <v>17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124">
        <v>500</v>
      </c>
      <c r="K353" s="4">
        <v>0</v>
      </c>
    </row>
    <row r="354" spans="1:11" ht="93.6" x14ac:dyDescent="0.3">
      <c r="A354" s="137"/>
      <c r="B354" s="137"/>
      <c r="C354" s="137"/>
      <c r="D354" s="113" t="s">
        <v>18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</row>
    <row r="355" spans="1:11" ht="62.4" x14ac:dyDescent="0.3">
      <c r="A355" s="137"/>
      <c r="B355" s="137"/>
      <c r="C355" s="137"/>
      <c r="D355" s="113" t="s">
        <v>19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</row>
    <row r="356" spans="1:11" ht="79.8" customHeight="1" x14ac:dyDescent="0.3">
      <c r="A356" s="138"/>
      <c r="B356" s="138"/>
      <c r="C356" s="138"/>
      <c r="D356" s="113" t="s">
        <v>20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</row>
    <row r="357" spans="1:11" ht="15.6" x14ac:dyDescent="0.3">
      <c r="A357" s="136" t="s">
        <v>170</v>
      </c>
      <c r="B357" s="136" t="s">
        <v>184</v>
      </c>
      <c r="C357" s="136" t="s">
        <v>30</v>
      </c>
      <c r="D357" s="112" t="s">
        <v>22</v>
      </c>
      <c r="E357" s="4"/>
      <c r="F357" s="4"/>
      <c r="G357" s="4"/>
      <c r="H357" s="4"/>
      <c r="I357" s="4"/>
      <c r="J357" s="4"/>
      <c r="K357" s="4"/>
    </row>
    <row r="358" spans="1:11" ht="62.4" x14ac:dyDescent="0.3">
      <c r="A358" s="137"/>
      <c r="B358" s="143"/>
      <c r="C358" s="137"/>
      <c r="D358" s="113" t="s">
        <v>17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124">
        <v>259.5</v>
      </c>
      <c r="K358" s="4">
        <v>0</v>
      </c>
    </row>
    <row r="359" spans="1:11" ht="93.6" x14ac:dyDescent="0.3">
      <c r="A359" s="137"/>
      <c r="B359" s="143"/>
      <c r="C359" s="137"/>
      <c r="D359" s="113" t="s">
        <v>18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</row>
    <row r="360" spans="1:11" ht="62.4" x14ac:dyDescent="0.3">
      <c r="A360" s="137"/>
      <c r="B360" s="143"/>
      <c r="C360" s="137"/>
      <c r="D360" s="113" t="s">
        <v>19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</row>
    <row r="361" spans="1:11" ht="78" x14ac:dyDescent="0.3">
      <c r="A361" s="138"/>
      <c r="B361" s="144"/>
      <c r="C361" s="138"/>
      <c r="D361" s="113" t="s">
        <v>20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</row>
    <row r="362" spans="1:11" ht="15.6" x14ac:dyDescent="0.3">
      <c r="A362" s="151" t="s">
        <v>58</v>
      </c>
      <c r="B362" s="151" t="s">
        <v>41</v>
      </c>
      <c r="C362" s="151" t="s">
        <v>30</v>
      </c>
      <c r="D362" s="61" t="s">
        <v>22</v>
      </c>
      <c r="E362" s="73">
        <f>F362+G362+H362+I362+J362+K362</f>
        <v>3033.076</v>
      </c>
      <c r="F362" s="74">
        <f>F363+F364+F365+F366</f>
        <v>1023.02</v>
      </c>
      <c r="G362" s="74">
        <f t="shared" ref="G362:K362" si="134">G363+G364+G365+G366</f>
        <v>323.70600000000002</v>
      </c>
      <c r="H362" s="74">
        <f t="shared" si="134"/>
        <v>1686.35</v>
      </c>
      <c r="I362" s="74">
        <f t="shared" si="134"/>
        <v>0</v>
      </c>
      <c r="J362" s="74">
        <f t="shared" si="134"/>
        <v>0</v>
      </c>
      <c r="K362" s="74">
        <f t="shared" si="134"/>
        <v>0</v>
      </c>
    </row>
    <row r="363" spans="1:11" ht="62.4" x14ac:dyDescent="0.3">
      <c r="A363" s="152"/>
      <c r="B363" s="152"/>
      <c r="C363" s="152"/>
      <c r="D363" s="63" t="s">
        <v>17</v>
      </c>
      <c r="E363" s="73">
        <f t="shared" ref="E363:E366" si="135">F363+G363+H363+I363+J363+K363</f>
        <v>1397.8760000000002</v>
      </c>
      <c r="F363" s="75">
        <v>787.82</v>
      </c>
      <c r="G363" s="75">
        <v>323.70600000000002</v>
      </c>
      <c r="H363" s="75">
        <v>286.35000000000002</v>
      </c>
      <c r="I363" s="75">
        <v>0</v>
      </c>
      <c r="J363" s="75">
        <v>0</v>
      </c>
      <c r="K363" s="75">
        <v>0</v>
      </c>
    </row>
    <row r="364" spans="1:11" ht="93.6" x14ac:dyDescent="0.3">
      <c r="A364" s="152"/>
      <c r="B364" s="152"/>
      <c r="C364" s="152"/>
      <c r="D364" s="63" t="s">
        <v>18</v>
      </c>
      <c r="E364" s="73">
        <f t="shared" si="135"/>
        <v>1635.2</v>
      </c>
      <c r="F364" s="75">
        <v>235.2</v>
      </c>
      <c r="G364" s="75">
        <v>0</v>
      </c>
      <c r="H364" s="75">
        <v>1400</v>
      </c>
      <c r="I364" s="75">
        <v>0</v>
      </c>
      <c r="J364" s="75">
        <v>0</v>
      </c>
      <c r="K364" s="75">
        <v>0</v>
      </c>
    </row>
    <row r="365" spans="1:11" ht="62.4" x14ac:dyDescent="0.3">
      <c r="A365" s="152"/>
      <c r="B365" s="152"/>
      <c r="C365" s="152"/>
      <c r="D365" s="63" t="s">
        <v>19</v>
      </c>
      <c r="E365" s="73">
        <f t="shared" si="135"/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</row>
    <row r="366" spans="1:11" ht="78" x14ac:dyDescent="0.3">
      <c r="A366" s="153"/>
      <c r="B366" s="153"/>
      <c r="C366" s="153"/>
      <c r="D366" s="63" t="s">
        <v>20</v>
      </c>
      <c r="E366" s="73">
        <f t="shared" si="135"/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</row>
    <row r="367" spans="1:11" ht="15.6" x14ac:dyDescent="0.3">
      <c r="A367" s="156" t="s">
        <v>31</v>
      </c>
      <c r="B367" s="156" t="s">
        <v>59</v>
      </c>
      <c r="C367" s="156" t="s">
        <v>28</v>
      </c>
      <c r="D367" s="40" t="s">
        <v>22</v>
      </c>
      <c r="E367" s="41">
        <f>F367+G367+H367+I367+J367+K367</f>
        <v>161798.72</v>
      </c>
      <c r="F367" s="42">
        <f>F368+F369+F370+F371+F372</f>
        <v>19857.979999999996</v>
      </c>
      <c r="G367" s="42">
        <f t="shared" ref="G367:H367" si="136">G368+G369+G370+G371+G372</f>
        <v>22806.5</v>
      </c>
      <c r="H367" s="42">
        <f t="shared" si="136"/>
        <v>24100.510000000002</v>
      </c>
      <c r="I367" s="39">
        <f t="shared" ref="I367:K367" si="137">I368+I369+I370+I371+I372</f>
        <v>32481.360000000001</v>
      </c>
      <c r="J367" s="39">
        <f t="shared" si="137"/>
        <v>22793.660000000003</v>
      </c>
      <c r="K367" s="39">
        <f t="shared" si="137"/>
        <v>39758.71</v>
      </c>
    </row>
    <row r="368" spans="1:11" ht="62.4" x14ac:dyDescent="0.3">
      <c r="A368" s="156"/>
      <c r="B368" s="156"/>
      <c r="C368" s="156"/>
      <c r="D368" s="43" t="s">
        <v>17</v>
      </c>
      <c r="E368" s="41">
        <f t="shared" ref="E368:E372" si="138">F368+G368+H368+I368+J368+K368</f>
        <v>134643.69</v>
      </c>
      <c r="F368" s="44">
        <f>F380+F385+F390+F400+F415+F420+F425+F450+F460+F445</f>
        <v>16276.229999999998</v>
      </c>
      <c r="G368" s="44">
        <v>21896.02</v>
      </c>
      <c r="H368" s="44">
        <v>23683.13</v>
      </c>
      <c r="I368" s="44">
        <f>I380+I385+I390+I395+I400+I405+I410+I415+I420+I435+I440+I445+I450+I455+I460+I465+I470</f>
        <v>25936.68</v>
      </c>
      <c r="J368" s="44">
        <f>J374+J380+J385+J390+J395+J415+J420+J435</f>
        <v>22146.320000000003</v>
      </c>
      <c r="K368" s="44">
        <f>K380+K383+K390+K395+K400+K405+K410+K415+K420+K435+K440+K445+K450+K455+K460+K470</f>
        <v>24705.309999999998</v>
      </c>
    </row>
    <row r="369" spans="1:11" ht="93.6" x14ac:dyDescent="0.3">
      <c r="A369" s="156"/>
      <c r="B369" s="156"/>
      <c r="C369" s="156"/>
      <c r="D369" s="43" t="s">
        <v>18</v>
      </c>
      <c r="E369" s="41">
        <f t="shared" si="138"/>
        <v>7623.5599999999995</v>
      </c>
      <c r="F369" s="44">
        <f>F381+F386+F391+F401+F416+F421+F426+F451+F461</f>
        <v>3581.75</v>
      </c>
      <c r="G369" s="44">
        <v>910.48</v>
      </c>
      <c r="H369" s="44">
        <v>417.38</v>
      </c>
      <c r="I369" s="44">
        <f>I386+I391+I401+I416+I421+I441+I446+I451+I456+I461+I471+I411</f>
        <v>1916.08</v>
      </c>
      <c r="J369" s="44">
        <f>J386+J391+J411</f>
        <v>647.34</v>
      </c>
      <c r="K369" s="44">
        <f t="shared" ref="K369" si="139">K386+K391+K401+K416+K421+K441+K446+K451+K456+K461+K471+K411</f>
        <v>150.53</v>
      </c>
    </row>
    <row r="370" spans="1:11" ht="62.4" x14ac:dyDescent="0.3">
      <c r="A370" s="156"/>
      <c r="B370" s="156"/>
      <c r="C370" s="156"/>
      <c r="D370" s="43" t="s">
        <v>19</v>
      </c>
      <c r="E370" s="41">
        <f t="shared" si="138"/>
        <v>19531.47</v>
      </c>
      <c r="F370" s="44">
        <v>0</v>
      </c>
      <c r="G370" s="44">
        <v>0</v>
      </c>
      <c r="H370" s="44">
        <v>0</v>
      </c>
      <c r="I370" s="44">
        <f>I387+I392+I402+I407+I412+I417+I422+I442+I447+I452+I457+I462+I472</f>
        <v>4628.6000000000004</v>
      </c>
      <c r="J370" s="44">
        <f>J387+J392+J402+J407+J412+J417+J422+J442+J447+J452+J457+J462+J472</f>
        <v>0</v>
      </c>
      <c r="K370" s="44">
        <f t="shared" ref="K370" si="140">K387+K392+K402+K407+K412+K417+K422+K442+K447+K452+K457+K462+K472</f>
        <v>14902.87</v>
      </c>
    </row>
    <row r="371" spans="1:11" ht="78" x14ac:dyDescent="0.3">
      <c r="A371" s="156"/>
      <c r="B371" s="156"/>
      <c r="C371" s="156"/>
      <c r="D371" s="43" t="s">
        <v>20</v>
      </c>
      <c r="E371" s="41">
        <f t="shared" si="138"/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</row>
    <row r="372" spans="1:11" ht="46.8" x14ac:dyDescent="0.3">
      <c r="A372" s="156"/>
      <c r="B372" s="156"/>
      <c r="C372" s="156"/>
      <c r="D372" s="43" t="s">
        <v>21</v>
      </c>
      <c r="E372" s="41">
        <f t="shared" si="138"/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15.6" x14ac:dyDescent="0.3">
      <c r="A373" s="136" t="s">
        <v>175</v>
      </c>
      <c r="B373" s="136" t="s">
        <v>176</v>
      </c>
      <c r="C373" s="136" t="s">
        <v>28</v>
      </c>
      <c r="D373" s="112" t="s">
        <v>22</v>
      </c>
      <c r="E373" s="114">
        <f>F373+G373+H373+I373+J373+K373</f>
        <v>6733.8</v>
      </c>
      <c r="F373" s="53">
        <f>F374+F375+F376+F377+F378</f>
        <v>0</v>
      </c>
      <c r="G373" s="53">
        <f t="shared" ref="G373:K373" si="141">G374+G375+G376+G377+G378</f>
        <v>0</v>
      </c>
      <c r="H373" s="53">
        <f t="shared" si="141"/>
        <v>0</v>
      </c>
      <c r="I373" s="53">
        <f t="shared" si="141"/>
        <v>0</v>
      </c>
      <c r="J373" s="53">
        <f t="shared" si="141"/>
        <v>6733.8</v>
      </c>
      <c r="K373" s="53">
        <f t="shared" si="141"/>
        <v>0</v>
      </c>
    </row>
    <row r="374" spans="1:11" ht="62.4" x14ac:dyDescent="0.3">
      <c r="A374" s="143"/>
      <c r="B374" s="143"/>
      <c r="C374" s="143"/>
      <c r="D374" s="113" t="s">
        <v>17</v>
      </c>
      <c r="E374" s="114">
        <v>0</v>
      </c>
      <c r="F374" s="114">
        <v>0</v>
      </c>
      <c r="G374" s="114">
        <v>0</v>
      </c>
      <c r="H374" s="114">
        <v>0</v>
      </c>
      <c r="I374" s="114">
        <v>0</v>
      </c>
      <c r="J374" s="124">
        <v>6733.8</v>
      </c>
      <c r="K374" s="4">
        <v>0</v>
      </c>
    </row>
    <row r="375" spans="1:11" ht="93.6" x14ac:dyDescent="0.3">
      <c r="A375" s="143"/>
      <c r="B375" s="143"/>
      <c r="C375" s="143"/>
      <c r="D375" s="113" t="s">
        <v>18</v>
      </c>
      <c r="E375" s="114">
        <v>0</v>
      </c>
      <c r="F375" s="114">
        <v>0</v>
      </c>
      <c r="G375" s="114">
        <v>0</v>
      </c>
      <c r="H375" s="114">
        <v>0</v>
      </c>
      <c r="I375" s="114">
        <v>0</v>
      </c>
      <c r="J375" s="4">
        <v>0</v>
      </c>
      <c r="K375" s="4">
        <v>0</v>
      </c>
    </row>
    <row r="376" spans="1:11" ht="62.4" x14ac:dyDescent="0.3">
      <c r="A376" s="143"/>
      <c r="B376" s="143"/>
      <c r="C376" s="143"/>
      <c r="D376" s="113" t="s">
        <v>19</v>
      </c>
      <c r="E376" s="114">
        <v>0</v>
      </c>
      <c r="F376" s="114">
        <v>0</v>
      </c>
      <c r="G376" s="114">
        <v>0</v>
      </c>
      <c r="H376" s="114">
        <v>0</v>
      </c>
      <c r="I376" s="114">
        <v>0</v>
      </c>
      <c r="J376" s="4">
        <v>0</v>
      </c>
      <c r="K376" s="4">
        <v>0</v>
      </c>
    </row>
    <row r="377" spans="1:11" ht="78" x14ac:dyDescent="0.3">
      <c r="A377" s="143"/>
      <c r="B377" s="143"/>
      <c r="C377" s="143"/>
      <c r="D377" s="113" t="s">
        <v>20</v>
      </c>
      <c r="E377" s="114">
        <v>0</v>
      </c>
      <c r="F377" s="114">
        <v>0</v>
      </c>
      <c r="G377" s="114">
        <v>0</v>
      </c>
      <c r="H377" s="114">
        <v>0</v>
      </c>
      <c r="I377" s="114">
        <v>0</v>
      </c>
      <c r="J377" s="4">
        <v>0</v>
      </c>
      <c r="K377" s="4">
        <v>0</v>
      </c>
    </row>
    <row r="378" spans="1:11" ht="46.8" x14ac:dyDescent="0.3">
      <c r="A378" s="144"/>
      <c r="B378" s="144"/>
      <c r="C378" s="144"/>
      <c r="D378" s="113" t="s">
        <v>21</v>
      </c>
      <c r="E378" s="114">
        <v>0</v>
      </c>
      <c r="F378" s="114">
        <v>0</v>
      </c>
      <c r="G378" s="114">
        <v>0</v>
      </c>
      <c r="H378" s="114">
        <v>0</v>
      </c>
      <c r="I378" s="114">
        <v>0</v>
      </c>
      <c r="J378" s="4">
        <v>0</v>
      </c>
      <c r="K378" s="4">
        <v>0</v>
      </c>
    </row>
    <row r="379" spans="1:11" ht="15.6" x14ac:dyDescent="0.3">
      <c r="A379" s="136" t="s">
        <v>96</v>
      </c>
      <c r="B379" s="133" t="s">
        <v>97</v>
      </c>
      <c r="C379" s="133" t="s">
        <v>28</v>
      </c>
      <c r="D379" s="14" t="s">
        <v>22</v>
      </c>
      <c r="E379" s="25">
        <f>F379+G379+H379+I379+J379+K382+K379</f>
        <v>23656.6</v>
      </c>
      <c r="F379" s="47">
        <f>F380+F381+F382+F383</f>
        <v>0</v>
      </c>
      <c r="G379" s="27">
        <f t="shared" ref="G379:K379" si="142">G380+G381+G382+G383</f>
        <v>0</v>
      </c>
      <c r="H379" s="27">
        <f t="shared" si="142"/>
        <v>5774.21</v>
      </c>
      <c r="I379" s="27">
        <f t="shared" si="142"/>
        <v>6055.39</v>
      </c>
      <c r="J379" s="27">
        <f t="shared" si="142"/>
        <v>5234.1000000000004</v>
      </c>
      <c r="K379" s="27">
        <f t="shared" si="142"/>
        <v>6592.9</v>
      </c>
    </row>
    <row r="380" spans="1:11" ht="62.4" x14ac:dyDescent="0.3">
      <c r="A380" s="137"/>
      <c r="B380" s="134"/>
      <c r="C380" s="134"/>
      <c r="D380" s="16" t="s">
        <v>17</v>
      </c>
      <c r="E380" s="15">
        <f>F380+G380+H380+I380+J380+K380</f>
        <v>23656.6</v>
      </c>
      <c r="F380" s="4">
        <v>0</v>
      </c>
      <c r="G380" s="17">
        <v>0</v>
      </c>
      <c r="H380" s="17">
        <v>5774.21</v>
      </c>
      <c r="I380" s="17">
        <v>6055.39</v>
      </c>
      <c r="J380" s="124">
        <v>5234.1000000000004</v>
      </c>
      <c r="K380" s="17">
        <v>6592.9</v>
      </c>
    </row>
    <row r="381" spans="1:11" ht="93.6" x14ac:dyDescent="0.3">
      <c r="A381" s="137"/>
      <c r="B381" s="134"/>
      <c r="C381" s="134"/>
      <c r="D381" s="16" t="s">
        <v>18</v>
      </c>
      <c r="E381" s="15">
        <f>F381+G381+H381+I381+J381+K381</f>
        <v>0</v>
      </c>
      <c r="F381" s="4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</row>
    <row r="382" spans="1:11" ht="15.75" customHeight="1" x14ac:dyDescent="0.3">
      <c r="A382" s="137"/>
      <c r="B382" s="134"/>
      <c r="C382" s="134"/>
      <c r="D382" s="16" t="s">
        <v>19</v>
      </c>
      <c r="E382" s="15">
        <f>F382+G382+H382+I382+J382+K382</f>
        <v>0</v>
      </c>
      <c r="F382" s="4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ht="78" x14ac:dyDescent="0.3">
      <c r="A383" s="138"/>
      <c r="B383" s="135"/>
      <c r="C383" s="135"/>
      <c r="D383" s="16" t="s">
        <v>20</v>
      </c>
      <c r="E383" s="15">
        <f>F383+G383+H383+I383+J383+K383</f>
        <v>0</v>
      </c>
      <c r="F383" s="4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</row>
    <row r="384" spans="1:11" ht="15.6" x14ac:dyDescent="0.3">
      <c r="A384" s="154" t="s">
        <v>98</v>
      </c>
      <c r="B384" s="155" t="s">
        <v>177</v>
      </c>
      <c r="C384" s="155" t="s">
        <v>28</v>
      </c>
      <c r="D384" s="120" t="s">
        <v>22</v>
      </c>
      <c r="E384" s="121">
        <f>F384+G384+H384+I384+J384+K384</f>
        <v>12201.160000000002</v>
      </c>
      <c r="F384" s="122">
        <f>F385+F386+F387+F388</f>
        <v>5691.66</v>
      </c>
      <c r="G384" s="122">
        <f t="shared" ref="G384:K384" si="143">G385+G386+G387+G388</f>
        <v>5560.07</v>
      </c>
      <c r="H384" s="122">
        <f t="shared" si="143"/>
        <v>266.95</v>
      </c>
      <c r="I384" s="122">
        <f t="shared" si="143"/>
        <v>386.53</v>
      </c>
      <c r="J384" s="122">
        <f t="shared" si="143"/>
        <v>295.95</v>
      </c>
      <c r="K384" s="122">
        <f t="shared" si="143"/>
        <v>0</v>
      </c>
    </row>
    <row r="385" spans="1:12" ht="62.4" x14ac:dyDescent="0.3">
      <c r="A385" s="154"/>
      <c r="B385" s="155"/>
      <c r="C385" s="155"/>
      <c r="D385" s="33" t="s">
        <v>17</v>
      </c>
      <c r="E385" s="31">
        <f t="shared" ref="E385:E388" si="144">F385+G385+H385+I385+J385+K385</f>
        <v>9762.0300000000025</v>
      </c>
      <c r="F385" s="34">
        <v>4917.46</v>
      </c>
      <c r="G385" s="34">
        <v>4798.51</v>
      </c>
      <c r="H385" s="34">
        <v>5.34</v>
      </c>
      <c r="I385" s="34">
        <v>17.2</v>
      </c>
      <c r="J385" s="125">
        <v>23.52</v>
      </c>
      <c r="K385" s="34">
        <v>0</v>
      </c>
      <c r="L385" s="6"/>
    </row>
    <row r="386" spans="1:12" ht="93.6" x14ac:dyDescent="0.3">
      <c r="A386" s="154"/>
      <c r="B386" s="155"/>
      <c r="C386" s="155"/>
      <c r="D386" s="33" t="s">
        <v>18</v>
      </c>
      <c r="E386" s="31">
        <f t="shared" si="144"/>
        <v>2439.1299999999997</v>
      </c>
      <c r="F386" s="34">
        <v>774.2</v>
      </c>
      <c r="G386" s="34">
        <v>761.56</v>
      </c>
      <c r="H386" s="34">
        <v>261.61</v>
      </c>
      <c r="I386" s="34">
        <v>369.33</v>
      </c>
      <c r="J386" s="125">
        <v>272.43</v>
      </c>
      <c r="K386" s="34">
        <v>0</v>
      </c>
      <c r="L386" s="6"/>
    </row>
    <row r="387" spans="1:12" ht="62.4" x14ac:dyDescent="0.3">
      <c r="A387" s="154"/>
      <c r="B387" s="155"/>
      <c r="C387" s="155"/>
      <c r="D387" s="33" t="s">
        <v>19</v>
      </c>
      <c r="E387" s="31">
        <f t="shared" si="144"/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6"/>
    </row>
    <row r="388" spans="1:12" ht="78" x14ac:dyDescent="0.3">
      <c r="A388" s="154"/>
      <c r="B388" s="155"/>
      <c r="C388" s="155"/>
      <c r="D388" s="33" t="s">
        <v>20</v>
      </c>
      <c r="E388" s="31">
        <f t="shared" si="144"/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6"/>
    </row>
    <row r="389" spans="1:12" ht="15.6" x14ac:dyDescent="0.3">
      <c r="A389" s="136" t="s">
        <v>99</v>
      </c>
      <c r="B389" s="167" t="s">
        <v>178</v>
      </c>
      <c r="C389" s="133" t="s">
        <v>28</v>
      </c>
      <c r="D389" s="14" t="s">
        <v>22</v>
      </c>
      <c r="E389" s="15">
        <f>F389+G389+H389+I389+J389+K389</f>
        <v>21663.1</v>
      </c>
      <c r="F389" s="27">
        <f>F390+F391+F392+F393</f>
        <v>1859.85</v>
      </c>
      <c r="G389" s="27">
        <f t="shared" ref="G389:K389" si="145">G390+G391+G392+G393</f>
        <v>1871.4499999999998</v>
      </c>
      <c r="H389" s="27">
        <f t="shared" si="145"/>
        <v>4910.8</v>
      </c>
      <c r="I389" s="27">
        <f t="shared" si="145"/>
        <v>5755.08</v>
      </c>
      <c r="J389" s="27">
        <f t="shared" si="145"/>
        <v>1750.8200000000002</v>
      </c>
      <c r="K389" s="27">
        <f t="shared" si="145"/>
        <v>5515.1</v>
      </c>
    </row>
    <row r="390" spans="1:12" ht="62.4" x14ac:dyDescent="0.3">
      <c r="A390" s="137"/>
      <c r="B390" s="167"/>
      <c r="C390" s="134"/>
      <c r="D390" s="16" t="s">
        <v>17</v>
      </c>
      <c r="E390" s="15">
        <f t="shared" ref="E390:E393" si="146">F390+G390+H390+I390+J390+K390</f>
        <v>21374.04</v>
      </c>
      <c r="F390" s="17">
        <v>1774.74</v>
      </c>
      <c r="G390" s="17">
        <v>1805.61</v>
      </c>
      <c r="H390" s="17">
        <v>4910.8</v>
      </c>
      <c r="I390" s="17">
        <v>5755.08</v>
      </c>
      <c r="J390" s="124">
        <v>1612.71</v>
      </c>
      <c r="K390" s="17">
        <v>5515.1</v>
      </c>
    </row>
    <row r="391" spans="1:12" ht="93.6" x14ac:dyDescent="0.3">
      <c r="A391" s="137"/>
      <c r="B391" s="167"/>
      <c r="C391" s="134"/>
      <c r="D391" s="16" t="s">
        <v>18</v>
      </c>
      <c r="E391" s="15">
        <f t="shared" si="146"/>
        <v>289.06</v>
      </c>
      <c r="F391" s="17">
        <v>85.11</v>
      </c>
      <c r="G391" s="17">
        <v>65.84</v>
      </c>
      <c r="H391" s="17">
        <v>0</v>
      </c>
      <c r="I391" s="17">
        <v>0</v>
      </c>
      <c r="J391" s="124">
        <v>138.11000000000001</v>
      </c>
      <c r="K391" s="17">
        <v>0</v>
      </c>
    </row>
    <row r="392" spans="1:12" ht="62.4" x14ac:dyDescent="0.3">
      <c r="A392" s="137"/>
      <c r="B392" s="167"/>
      <c r="C392" s="134"/>
      <c r="D392" s="16" t="s">
        <v>19</v>
      </c>
      <c r="E392" s="15">
        <f t="shared" si="146"/>
        <v>0</v>
      </c>
      <c r="F392" s="4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</row>
    <row r="393" spans="1:12" ht="78" x14ac:dyDescent="0.3">
      <c r="A393" s="138"/>
      <c r="B393" s="167"/>
      <c r="C393" s="135"/>
      <c r="D393" s="16" t="s">
        <v>20</v>
      </c>
      <c r="E393" s="15">
        <f t="shared" si="146"/>
        <v>0</v>
      </c>
      <c r="F393" s="4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</row>
    <row r="394" spans="1:12" ht="15.75" customHeight="1" x14ac:dyDescent="0.3">
      <c r="A394" s="161" t="s">
        <v>121</v>
      </c>
      <c r="B394" s="167" t="s">
        <v>182</v>
      </c>
      <c r="C394" s="167" t="s">
        <v>28</v>
      </c>
      <c r="D394" s="36" t="s">
        <v>22</v>
      </c>
      <c r="E394" s="15">
        <f>F394+G394+H394+I394+J394+K397+K394</f>
        <v>3346.7000000000003</v>
      </c>
      <c r="F394" s="53">
        <f>F395+F396+F397+F398</f>
        <v>0</v>
      </c>
      <c r="G394" s="13">
        <f t="shared" ref="G394:K394" si="147">G395+G396+G397+G398</f>
        <v>0</v>
      </c>
      <c r="H394" s="13">
        <f t="shared" si="147"/>
        <v>0</v>
      </c>
      <c r="I394" s="13">
        <f t="shared" si="147"/>
        <v>580.32000000000005</v>
      </c>
      <c r="J394" s="13">
        <f t="shared" si="147"/>
        <v>2766.38</v>
      </c>
      <c r="K394" s="13">
        <f t="shared" si="147"/>
        <v>0</v>
      </c>
    </row>
    <row r="395" spans="1:12" ht="62.4" x14ac:dyDescent="0.3">
      <c r="A395" s="161"/>
      <c r="B395" s="167"/>
      <c r="C395" s="167"/>
      <c r="D395" s="16" t="s">
        <v>17</v>
      </c>
      <c r="E395" s="15">
        <f>F395+G395+H395+I395+J395+K395</f>
        <v>3346.7000000000003</v>
      </c>
      <c r="F395" s="4">
        <v>0</v>
      </c>
      <c r="G395" s="17">
        <v>0</v>
      </c>
      <c r="H395" s="17">
        <v>0</v>
      </c>
      <c r="I395" s="4">
        <v>580.32000000000005</v>
      </c>
      <c r="J395" s="124">
        <v>2766.38</v>
      </c>
      <c r="K395" s="4">
        <v>0</v>
      </c>
    </row>
    <row r="396" spans="1:12" ht="93.6" x14ac:dyDescent="0.3">
      <c r="A396" s="161"/>
      <c r="B396" s="167"/>
      <c r="C396" s="167"/>
      <c r="D396" s="16" t="s">
        <v>18</v>
      </c>
      <c r="E396" s="15">
        <f t="shared" ref="E396:E398" si="148">F396+G396+H396+I396+J396+K396</f>
        <v>0</v>
      </c>
      <c r="F396" s="4">
        <v>0</v>
      </c>
      <c r="G396" s="17">
        <f>G401+G406</f>
        <v>0</v>
      </c>
      <c r="H396" s="17">
        <v>0</v>
      </c>
      <c r="I396" s="17">
        <v>0</v>
      </c>
      <c r="J396" s="17">
        <v>0</v>
      </c>
      <c r="K396" s="17">
        <v>0</v>
      </c>
    </row>
    <row r="397" spans="1:12" ht="62.4" x14ac:dyDescent="0.3">
      <c r="A397" s="161"/>
      <c r="B397" s="167"/>
      <c r="C397" s="167"/>
      <c r="D397" s="16" t="s">
        <v>19</v>
      </c>
      <c r="E397" s="15">
        <f t="shared" si="148"/>
        <v>0</v>
      </c>
      <c r="F397" s="4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2" ht="78" x14ac:dyDescent="0.3">
      <c r="A398" s="161"/>
      <c r="B398" s="167"/>
      <c r="C398" s="167"/>
      <c r="D398" s="16" t="s">
        <v>20</v>
      </c>
      <c r="E398" s="15">
        <f t="shared" si="148"/>
        <v>0</v>
      </c>
      <c r="F398" s="4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</row>
    <row r="399" spans="1:12" ht="15.6" x14ac:dyDescent="0.3">
      <c r="A399" s="161" t="s">
        <v>120</v>
      </c>
      <c r="B399" s="167" t="s">
        <v>76</v>
      </c>
      <c r="C399" s="167" t="s">
        <v>28</v>
      </c>
      <c r="D399" s="36" t="s">
        <v>22</v>
      </c>
      <c r="E399" s="15">
        <f>F399+G399+H399+I399+J399+K402+K399</f>
        <v>21488</v>
      </c>
      <c r="F399" s="53">
        <f>F400+F401+F402+F403</f>
        <v>5772.97</v>
      </c>
      <c r="G399" s="13">
        <f t="shared" ref="G399:K399" si="149">G400+G401+G402+G403</f>
        <v>5697.31</v>
      </c>
      <c r="H399" s="13">
        <f t="shared" si="149"/>
        <v>3245.2</v>
      </c>
      <c r="I399" s="13">
        <f t="shared" si="149"/>
        <v>3769.22</v>
      </c>
      <c r="J399" s="13">
        <f t="shared" si="149"/>
        <v>0</v>
      </c>
      <c r="K399" s="13">
        <f t="shared" si="149"/>
        <v>3003.3</v>
      </c>
    </row>
    <row r="400" spans="1:12" ht="62.4" x14ac:dyDescent="0.3">
      <c r="A400" s="161"/>
      <c r="B400" s="167"/>
      <c r="C400" s="167"/>
      <c r="D400" s="16" t="s">
        <v>17</v>
      </c>
      <c r="E400" s="15">
        <f>F400+G400+H400+I400+J400+K400</f>
        <v>20172.2</v>
      </c>
      <c r="F400" s="4">
        <f>F405+F410</f>
        <v>4457.17</v>
      </c>
      <c r="G400" s="17">
        <f>G405+G410</f>
        <v>5697.31</v>
      </c>
      <c r="H400" s="17">
        <v>3245.2</v>
      </c>
      <c r="I400" s="4">
        <v>3769.22</v>
      </c>
      <c r="J400" s="4">
        <v>0</v>
      </c>
      <c r="K400" s="4">
        <v>3003.3</v>
      </c>
    </row>
    <row r="401" spans="1:13" ht="93.6" x14ac:dyDescent="0.3">
      <c r="A401" s="161"/>
      <c r="B401" s="167"/>
      <c r="C401" s="167"/>
      <c r="D401" s="16" t="s">
        <v>18</v>
      </c>
      <c r="E401" s="15">
        <f t="shared" ref="E401:E403" si="150">F401+G401+H401+I401+J401+K401</f>
        <v>1315.8</v>
      </c>
      <c r="F401" s="4">
        <f>F406+F411</f>
        <v>1315.8</v>
      </c>
      <c r="G401" s="17">
        <f>G406+G411</f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3" ht="62.4" x14ac:dyDescent="0.3">
      <c r="A402" s="161"/>
      <c r="B402" s="167"/>
      <c r="C402" s="167"/>
      <c r="D402" s="16" t="s">
        <v>19</v>
      </c>
      <c r="E402" s="15">
        <f t="shared" si="150"/>
        <v>0</v>
      </c>
      <c r="F402" s="4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3" ht="78" x14ac:dyDescent="0.3">
      <c r="A403" s="161"/>
      <c r="B403" s="167"/>
      <c r="C403" s="167"/>
      <c r="D403" s="16" t="s">
        <v>20</v>
      </c>
      <c r="E403" s="15">
        <f t="shared" si="150"/>
        <v>0</v>
      </c>
      <c r="F403" s="4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3" ht="15.6" x14ac:dyDescent="0.3">
      <c r="A404" s="136" t="s">
        <v>67</v>
      </c>
      <c r="B404" s="133" t="s">
        <v>42</v>
      </c>
      <c r="C404" s="133" t="s">
        <v>28</v>
      </c>
      <c r="D404" s="14" t="s">
        <v>22</v>
      </c>
      <c r="E404" s="15">
        <f>F404+G404+H404+I404+J404+K404</f>
        <v>10144.11</v>
      </c>
      <c r="F404" s="53">
        <f>F405+F406+F407+F408</f>
        <v>4446.8</v>
      </c>
      <c r="G404" s="13">
        <f t="shared" ref="G404:K404" si="151">G405+G406+G407+G408</f>
        <v>5697.31</v>
      </c>
      <c r="H404" s="13">
        <f t="shared" si="151"/>
        <v>0</v>
      </c>
      <c r="I404" s="13">
        <f t="shared" si="151"/>
        <v>0</v>
      </c>
      <c r="J404" s="13">
        <f t="shared" si="151"/>
        <v>0</v>
      </c>
      <c r="K404" s="13">
        <f t="shared" si="151"/>
        <v>0</v>
      </c>
    </row>
    <row r="405" spans="1:13" ht="62.4" x14ac:dyDescent="0.3">
      <c r="A405" s="137"/>
      <c r="B405" s="134"/>
      <c r="C405" s="134"/>
      <c r="D405" s="16" t="s">
        <v>17</v>
      </c>
      <c r="E405" s="15">
        <f t="shared" ref="E405:E408" si="152">F405+G405+H405+I405+J405+K405</f>
        <v>10136.11</v>
      </c>
      <c r="F405" s="17">
        <v>4438.8</v>
      </c>
      <c r="G405" s="17">
        <v>5697.31</v>
      </c>
      <c r="H405" s="17">
        <v>0</v>
      </c>
      <c r="I405" s="17">
        <v>0</v>
      </c>
      <c r="J405" s="17">
        <v>0</v>
      </c>
      <c r="K405" s="17">
        <v>0</v>
      </c>
    </row>
    <row r="406" spans="1:13" ht="93.6" x14ac:dyDescent="0.3">
      <c r="A406" s="137"/>
      <c r="B406" s="134"/>
      <c r="C406" s="134"/>
      <c r="D406" s="16" t="s">
        <v>18</v>
      </c>
      <c r="E406" s="15">
        <f t="shared" si="152"/>
        <v>8</v>
      </c>
      <c r="F406" s="17">
        <v>8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3" ht="62.4" x14ac:dyDescent="0.3">
      <c r="A407" s="137"/>
      <c r="B407" s="134"/>
      <c r="C407" s="134"/>
      <c r="D407" s="16" t="s">
        <v>19</v>
      </c>
      <c r="E407" s="15">
        <f t="shared" si="152"/>
        <v>0</v>
      </c>
      <c r="F407" s="4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</row>
    <row r="408" spans="1:13" ht="78" x14ac:dyDescent="0.3">
      <c r="A408" s="138"/>
      <c r="B408" s="135"/>
      <c r="C408" s="135"/>
      <c r="D408" s="16" t="s">
        <v>20</v>
      </c>
      <c r="E408" s="15">
        <f t="shared" si="152"/>
        <v>0</v>
      </c>
      <c r="F408" s="4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3" ht="15.6" x14ac:dyDescent="0.3">
      <c r="A409" s="154" t="s">
        <v>100</v>
      </c>
      <c r="B409" s="155" t="s">
        <v>179</v>
      </c>
      <c r="C409" s="148" t="s">
        <v>28</v>
      </c>
      <c r="D409" s="120" t="s">
        <v>22</v>
      </c>
      <c r="E409" s="31">
        <f>F409+G409+H409+I409+J409+K409</f>
        <v>1721.9199999999998</v>
      </c>
      <c r="F409" s="52">
        <f t="shared" ref="F409:K409" si="153">F410+F411+F412+F413</f>
        <v>1326.1699999999998</v>
      </c>
      <c r="G409" s="34">
        <f t="shared" si="153"/>
        <v>0</v>
      </c>
      <c r="H409" s="34">
        <f t="shared" si="153"/>
        <v>158.95000000000002</v>
      </c>
      <c r="I409" s="34">
        <f t="shared" si="153"/>
        <v>0</v>
      </c>
      <c r="J409" s="34">
        <f t="shared" si="153"/>
        <v>236.8</v>
      </c>
      <c r="K409" s="34">
        <f t="shared" si="153"/>
        <v>0</v>
      </c>
      <c r="L409" s="5"/>
    </row>
    <row r="410" spans="1:13" ht="62.4" x14ac:dyDescent="0.3">
      <c r="A410" s="154"/>
      <c r="B410" s="155"/>
      <c r="C410" s="149"/>
      <c r="D410" s="33" t="s">
        <v>17</v>
      </c>
      <c r="E410" s="31">
        <f>F410+G410+H410+I410+J410+K410</f>
        <v>21.55</v>
      </c>
      <c r="F410" s="34">
        <v>18.37</v>
      </c>
      <c r="G410" s="34">
        <v>0</v>
      </c>
      <c r="H410" s="123">
        <v>3.18</v>
      </c>
      <c r="I410" s="34">
        <v>0</v>
      </c>
      <c r="J410" s="34">
        <v>0</v>
      </c>
      <c r="K410" s="34">
        <v>0</v>
      </c>
    </row>
    <row r="411" spans="1:13" ht="93.6" x14ac:dyDescent="0.3">
      <c r="A411" s="154"/>
      <c r="B411" s="155"/>
      <c r="C411" s="149"/>
      <c r="D411" s="33" t="s">
        <v>18</v>
      </c>
      <c r="E411" s="31">
        <f>F411+G411+H411+I411+J411+K411</f>
        <v>1700.37</v>
      </c>
      <c r="F411" s="34">
        <v>1307.8</v>
      </c>
      <c r="G411" s="34">
        <v>0</v>
      </c>
      <c r="H411" s="123">
        <v>155.77000000000001</v>
      </c>
      <c r="I411" s="34">
        <v>0</v>
      </c>
      <c r="J411" s="125">
        <v>236.8</v>
      </c>
      <c r="K411" s="34">
        <v>0</v>
      </c>
      <c r="M411" s="117"/>
    </row>
    <row r="412" spans="1:13" ht="62.4" x14ac:dyDescent="0.3">
      <c r="A412" s="154"/>
      <c r="B412" s="155"/>
      <c r="C412" s="149"/>
      <c r="D412" s="33" t="s">
        <v>19</v>
      </c>
      <c r="E412" s="31">
        <f t="shared" ref="E412:E413" si="154">F412+G412+H412+I412+J412+K412</f>
        <v>0</v>
      </c>
      <c r="F412" s="52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</row>
    <row r="413" spans="1:13" ht="78" x14ac:dyDescent="0.3">
      <c r="A413" s="154"/>
      <c r="B413" s="155"/>
      <c r="C413" s="150"/>
      <c r="D413" s="33" t="s">
        <v>20</v>
      </c>
      <c r="E413" s="31">
        <f t="shared" si="154"/>
        <v>0</v>
      </c>
      <c r="F413" s="52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</row>
    <row r="414" spans="1:13" ht="15.6" x14ac:dyDescent="0.3">
      <c r="A414" s="136" t="s">
        <v>181</v>
      </c>
      <c r="B414" s="133" t="s">
        <v>77</v>
      </c>
      <c r="C414" s="133" t="s">
        <v>68</v>
      </c>
      <c r="D414" s="14" t="s">
        <v>22</v>
      </c>
      <c r="E414" s="22">
        <f>F414+G414+H414+I414+J414+K417</f>
        <v>15137.58</v>
      </c>
      <c r="F414" s="11">
        <f>F415+F416+F417+F418</f>
        <v>3419.0699999999997</v>
      </c>
      <c r="G414" s="27">
        <f t="shared" ref="G414:K414" si="155">G415+G416+G417+G418</f>
        <v>3318.61</v>
      </c>
      <c r="H414" s="27">
        <f t="shared" si="155"/>
        <v>2138.1</v>
      </c>
      <c r="I414" s="27">
        <f t="shared" si="155"/>
        <v>2414.73</v>
      </c>
      <c r="J414" s="27">
        <f t="shared" si="155"/>
        <v>3847.07</v>
      </c>
      <c r="K414" s="27">
        <f t="shared" si="155"/>
        <v>2483.4</v>
      </c>
    </row>
    <row r="415" spans="1:13" ht="62.4" x14ac:dyDescent="0.3">
      <c r="A415" s="137"/>
      <c r="B415" s="134"/>
      <c r="C415" s="134"/>
      <c r="D415" s="16" t="s">
        <v>17</v>
      </c>
      <c r="E415" s="28">
        <f t="shared" ref="E415:E418" si="156">F415+G415+H415+I415+J415+K418</f>
        <v>14130.939999999999</v>
      </c>
      <c r="F415" s="82">
        <v>2412.4299999999998</v>
      </c>
      <c r="G415" s="17">
        <v>3318.61</v>
      </c>
      <c r="H415" s="17">
        <v>2138.1</v>
      </c>
      <c r="I415" s="17">
        <v>2414.73</v>
      </c>
      <c r="J415" s="124">
        <v>3847.07</v>
      </c>
      <c r="K415" s="17">
        <v>2483.4</v>
      </c>
    </row>
    <row r="416" spans="1:13" ht="93.6" x14ac:dyDescent="0.3">
      <c r="A416" s="137"/>
      <c r="B416" s="134"/>
      <c r="C416" s="134"/>
      <c r="D416" s="16" t="s">
        <v>18</v>
      </c>
      <c r="E416" s="15">
        <f>F416+G416+H416+I416+J416+K416</f>
        <v>1006.64</v>
      </c>
      <c r="F416" s="17">
        <v>1006.64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</row>
    <row r="417" spans="1:11" ht="62.4" x14ac:dyDescent="0.3">
      <c r="A417" s="137"/>
      <c r="B417" s="134"/>
      <c r="C417" s="134"/>
      <c r="D417" s="16" t="s">
        <v>19</v>
      </c>
      <c r="E417" s="15">
        <f t="shared" si="156"/>
        <v>0</v>
      </c>
      <c r="F417" s="4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</row>
    <row r="418" spans="1:11" ht="78" x14ac:dyDescent="0.3">
      <c r="A418" s="138"/>
      <c r="B418" s="135"/>
      <c r="C418" s="135"/>
      <c r="D418" s="16" t="s">
        <v>20</v>
      </c>
      <c r="E418" s="15">
        <f t="shared" si="156"/>
        <v>0</v>
      </c>
      <c r="F418" s="4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</row>
    <row r="419" spans="1:11" ht="15.6" x14ac:dyDescent="0.3">
      <c r="A419" s="136" t="s">
        <v>180</v>
      </c>
      <c r="B419" s="133" t="s">
        <v>69</v>
      </c>
      <c r="C419" s="133" t="s">
        <v>70</v>
      </c>
      <c r="D419" s="14" t="s">
        <v>22</v>
      </c>
      <c r="E419" s="15">
        <f>F419+G419+H419+I419+J419+K419</f>
        <v>6264.2999999999993</v>
      </c>
      <c r="F419" s="4">
        <f>F420+F421+F422+F423</f>
        <v>2086.66</v>
      </c>
      <c r="G419" s="17">
        <f t="shared" ref="G419:K419" si="157">G420+G421+G422+G423</f>
        <v>2285.9</v>
      </c>
      <c r="H419" s="17">
        <f t="shared" si="157"/>
        <v>0</v>
      </c>
      <c r="I419" s="17">
        <f t="shared" si="157"/>
        <v>0</v>
      </c>
      <c r="J419" s="17">
        <f t="shared" si="157"/>
        <v>1891.74</v>
      </c>
      <c r="K419" s="17">
        <f t="shared" si="157"/>
        <v>0</v>
      </c>
    </row>
    <row r="420" spans="1:11" ht="62.4" x14ac:dyDescent="0.3">
      <c r="A420" s="137"/>
      <c r="B420" s="134"/>
      <c r="C420" s="134"/>
      <c r="D420" s="16" t="s">
        <v>17</v>
      </c>
      <c r="E420" s="15">
        <f t="shared" ref="E420:E423" si="158">F420+G420+H420+I420+J420+K420</f>
        <v>6264.2999999999993</v>
      </c>
      <c r="F420" s="17">
        <v>2086.66</v>
      </c>
      <c r="G420" s="17">
        <v>2285.9</v>
      </c>
      <c r="H420" s="17">
        <v>0</v>
      </c>
      <c r="I420" s="17">
        <v>0</v>
      </c>
      <c r="J420" s="124">
        <v>1891.74</v>
      </c>
      <c r="K420" s="17">
        <v>0</v>
      </c>
    </row>
    <row r="421" spans="1:11" ht="93.6" x14ac:dyDescent="0.3">
      <c r="A421" s="137"/>
      <c r="B421" s="134"/>
      <c r="C421" s="134"/>
      <c r="D421" s="16" t="s">
        <v>18</v>
      </c>
      <c r="E421" s="15">
        <f t="shared" si="158"/>
        <v>0</v>
      </c>
      <c r="F421" s="4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</row>
    <row r="422" spans="1:11" ht="62.4" x14ac:dyDescent="0.3">
      <c r="A422" s="137"/>
      <c r="B422" s="134"/>
      <c r="C422" s="134"/>
      <c r="D422" s="16" t="s">
        <v>19</v>
      </c>
      <c r="E422" s="15">
        <f t="shared" si="158"/>
        <v>0</v>
      </c>
      <c r="F422" s="4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</row>
    <row r="423" spans="1:11" ht="34.200000000000003" customHeight="1" x14ac:dyDescent="0.3">
      <c r="A423" s="138"/>
      <c r="B423" s="135"/>
      <c r="C423" s="135"/>
      <c r="D423" s="16" t="s">
        <v>20</v>
      </c>
      <c r="E423" s="15">
        <f t="shared" si="158"/>
        <v>0</v>
      </c>
      <c r="F423" s="4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</row>
    <row r="424" spans="1:11" ht="15.6" hidden="1" x14ac:dyDescent="0.3">
      <c r="A424" s="161" t="s">
        <v>36</v>
      </c>
      <c r="B424" s="167" t="s">
        <v>71</v>
      </c>
      <c r="C424" s="133" t="s">
        <v>72</v>
      </c>
      <c r="D424" s="36" t="s">
        <v>22</v>
      </c>
      <c r="E424" s="15">
        <f>F424+G424+H424+I424+J424+K424</f>
        <v>578</v>
      </c>
      <c r="F424" s="53">
        <f>F425+F426+F427+F428</f>
        <v>78</v>
      </c>
      <c r="G424" s="13">
        <f t="shared" ref="G424:K424" si="159">G425+G426+G427+G428</f>
        <v>100</v>
      </c>
      <c r="H424" s="13">
        <f t="shared" si="159"/>
        <v>100</v>
      </c>
      <c r="I424" s="13">
        <f t="shared" si="159"/>
        <v>100</v>
      </c>
      <c r="J424" s="13">
        <f t="shared" si="159"/>
        <v>100</v>
      </c>
      <c r="K424" s="13">
        <f t="shared" si="159"/>
        <v>100</v>
      </c>
    </row>
    <row r="425" spans="1:11" ht="62.4" hidden="1" x14ac:dyDescent="0.3">
      <c r="A425" s="161"/>
      <c r="B425" s="167"/>
      <c r="C425" s="134"/>
      <c r="D425" s="16" t="s">
        <v>17</v>
      </c>
      <c r="E425" s="15">
        <f>F425+G425+H425+I425+J425+K428+K425</f>
        <v>578</v>
      </c>
      <c r="F425" s="45">
        <v>78</v>
      </c>
      <c r="G425" s="18">
        <v>100</v>
      </c>
      <c r="H425" s="18">
        <v>100</v>
      </c>
      <c r="I425" s="18">
        <v>100</v>
      </c>
      <c r="J425" s="18">
        <v>100</v>
      </c>
      <c r="K425" s="18">
        <v>100</v>
      </c>
    </row>
    <row r="426" spans="1:11" ht="93.6" hidden="1" x14ac:dyDescent="0.3">
      <c r="A426" s="161"/>
      <c r="B426" s="167"/>
      <c r="C426" s="134"/>
      <c r="D426" s="16" t="s">
        <v>18</v>
      </c>
      <c r="E426" s="15">
        <f>F426+G426+H426+I426+J426+K426</f>
        <v>0</v>
      </c>
      <c r="F426" s="45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ht="62.4" hidden="1" x14ac:dyDescent="0.3">
      <c r="A427" s="161"/>
      <c r="B427" s="167"/>
      <c r="C427" s="134"/>
      <c r="D427" s="16" t="s">
        <v>19</v>
      </c>
      <c r="E427" s="15">
        <f>F427+G427+H427+I427+J427+K427</f>
        <v>0</v>
      </c>
      <c r="F427" s="45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</row>
    <row r="428" spans="1:11" ht="78" hidden="1" x14ac:dyDescent="0.3">
      <c r="A428" s="161"/>
      <c r="B428" s="167"/>
      <c r="C428" s="135"/>
      <c r="D428" s="16" t="s">
        <v>20</v>
      </c>
      <c r="E428" s="15">
        <f t="shared" ref="E428" si="160">F428+G428+H428+I428+J428+K431</f>
        <v>0</v>
      </c>
      <c r="F428" s="45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</row>
    <row r="429" spans="1:11" ht="15.6" hidden="1" x14ac:dyDescent="0.3">
      <c r="A429" s="136"/>
      <c r="B429" s="133"/>
      <c r="C429" s="133"/>
      <c r="D429" s="14"/>
      <c r="E429" s="22"/>
      <c r="F429" s="11"/>
      <c r="G429" s="23"/>
      <c r="H429" s="23"/>
      <c r="I429" s="23"/>
      <c r="J429" s="23"/>
      <c r="K429" s="24"/>
    </row>
    <row r="430" spans="1:11" ht="15.6" hidden="1" x14ac:dyDescent="0.3">
      <c r="A430" s="137"/>
      <c r="B430" s="134"/>
      <c r="C430" s="134"/>
      <c r="D430" s="16"/>
      <c r="E430" s="22"/>
      <c r="F430" s="55"/>
      <c r="G430" s="24"/>
      <c r="H430" s="24"/>
      <c r="I430" s="24"/>
      <c r="J430" s="24"/>
      <c r="K430" s="24"/>
    </row>
    <row r="431" spans="1:11" ht="15.6" hidden="1" x14ac:dyDescent="0.3">
      <c r="A431" s="137"/>
      <c r="B431" s="134"/>
      <c r="C431" s="134"/>
      <c r="D431" s="16"/>
      <c r="E431" s="22"/>
      <c r="F431" s="55"/>
      <c r="G431" s="24"/>
      <c r="H431" s="24"/>
      <c r="I431" s="24"/>
      <c r="J431" s="24"/>
      <c r="K431" s="24"/>
    </row>
    <row r="432" spans="1:11" ht="15.6" hidden="1" x14ac:dyDescent="0.3">
      <c r="A432" s="137"/>
      <c r="B432" s="134"/>
      <c r="C432" s="134"/>
      <c r="D432" s="16"/>
      <c r="E432" s="22"/>
      <c r="F432" s="55"/>
      <c r="G432" s="24"/>
      <c r="H432" s="24"/>
      <c r="I432" s="24"/>
      <c r="J432" s="24"/>
      <c r="K432" s="23"/>
    </row>
    <row r="433" spans="1:11" ht="15.6" hidden="1" x14ac:dyDescent="0.3">
      <c r="A433" s="138"/>
      <c r="B433" s="135"/>
      <c r="C433" s="135"/>
      <c r="D433" s="16"/>
      <c r="E433" s="22"/>
      <c r="F433" s="55"/>
      <c r="G433" s="24"/>
      <c r="H433" s="24"/>
      <c r="I433" s="24"/>
      <c r="J433" s="24"/>
      <c r="K433" s="24"/>
    </row>
    <row r="434" spans="1:11" ht="15.75" customHeight="1" x14ac:dyDescent="0.3">
      <c r="A434" s="136" t="s">
        <v>123</v>
      </c>
      <c r="B434" s="133" t="s">
        <v>124</v>
      </c>
      <c r="C434" s="133" t="s">
        <v>70</v>
      </c>
      <c r="D434" s="14" t="s">
        <v>22</v>
      </c>
      <c r="E434" s="15">
        <f t="shared" ref="E434:E438" si="161">F434+G434+H434+I434+J434+K434</f>
        <v>117</v>
      </c>
      <c r="F434" s="4">
        <f t="shared" ref="F434" si="162">F435+F436+F437+F438</f>
        <v>0</v>
      </c>
      <c r="G434" s="17">
        <f t="shared" ref="G434" si="163">G435+G436+G437+G438</f>
        <v>0</v>
      </c>
      <c r="H434" s="17">
        <f t="shared" ref="H434" si="164">H435+H436+H437+H438</f>
        <v>0</v>
      </c>
      <c r="I434" s="17">
        <f t="shared" ref="I434" si="165">I435+I436+I437+I438</f>
        <v>80</v>
      </c>
      <c r="J434" s="17">
        <f t="shared" ref="J434" si="166">J435+J436+J437+J438</f>
        <v>37</v>
      </c>
      <c r="K434" s="17">
        <f t="shared" ref="K434" si="167">K435+K436+K437+K438</f>
        <v>0</v>
      </c>
    </row>
    <row r="435" spans="1:11" ht="62.4" x14ac:dyDescent="0.3">
      <c r="A435" s="137"/>
      <c r="B435" s="134"/>
      <c r="C435" s="134"/>
      <c r="D435" s="16" t="s">
        <v>17</v>
      </c>
      <c r="E435" s="15">
        <f t="shared" si="161"/>
        <v>117</v>
      </c>
      <c r="F435" s="17">
        <v>0</v>
      </c>
      <c r="G435" s="17">
        <v>0</v>
      </c>
      <c r="H435" s="17">
        <v>0</v>
      </c>
      <c r="I435" s="17">
        <v>80</v>
      </c>
      <c r="J435" s="124">
        <v>37</v>
      </c>
      <c r="K435" s="17">
        <v>0</v>
      </c>
    </row>
    <row r="436" spans="1:11" ht="93.6" x14ac:dyDescent="0.3">
      <c r="A436" s="137"/>
      <c r="B436" s="134"/>
      <c r="C436" s="134"/>
      <c r="D436" s="16" t="s">
        <v>18</v>
      </c>
      <c r="E436" s="15">
        <f t="shared" si="161"/>
        <v>0</v>
      </c>
      <c r="F436" s="4">
        <v>0</v>
      </c>
      <c r="G436" s="17">
        <v>0</v>
      </c>
      <c r="H436" s="17">
        <v>0</v>
      </c>
      <c r="I436" s="17"/>
      <c r="J436" s="17">
        <v>0</v>
      </c>
      <c r="K436" s="17">
        <v>0</v>
      </c>
    </row>
    <row r="437" spans="1:11" ht="62.4" x14ac:dyDescent="0.3">
      <c r="A437" s="137"/>
      <c r="B437" s="134"/>
      <c r="C437" s="134"/>
      <c r="D437" s="16" t="s">
        <v>19</v>
      </c>
      <c r="E437" s="15">
        <f t="shared" si="161"/>
        <v>0</v>
      </c>
      <c r="F437" s="4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</row>
    <row r="438" spans="1:11" ht="78" x14ac:dyDescent="0.3">
      <c r="A438" s="138"/>
      <c r="B438" s="135"/>
      <c r="C438" s="135"/>
      <c r="D438" s="16" t="s">
        <v>20</v>
      </c>
      <c r="E438" s="15">
        <f t="shared" si="161"/>
        <v>0</v>
      </c>
      <c r="F438" s="4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</row>
    <row r="439" spans="1:11" ht="15.75" customHeight="1" x14ac:dyDescent="0.3">
      <c r="A439" s="136" t="s">
        <v>119</v>
      </c>
      <c r="B439" s="133" t="s">
        <v>122</v>
      </c>
      <c r="C439" s="133" t="s">
        <v>70</v>
      </c>
      <c r="D439" s="14" t="s">
        <v>22</v>
      </c>
      <c r="E439" s="15">
        <f t="shared" ref="E439:E443" si="168">F439+G439+H439+I439+J439+K439</f>
        <v>146.21</v>
      </c>
      <c r="F439" s="4">
        <f t="shared" ref="F439:K439" si="169">F440+F441+F442+F443</f>
        <v>139.21</v>
      </c>
      <c r="G439" s="17">
        <f t="shared" si="169"/>
        <v>0</v>
      </c>
      <c r="H439" s="17">
        <f t="shared" si="169"/>
        <v>7</v>
      </c>
      <c r="I439" s="17">
        <f t="shared" si="169"/>
        <v>0</v>
      </c>
      <c r="J439" s="17">
        <f t="shared" si="169"/>
        <v>0</v>
      </c>
      <c r="K439" s="17">
        <f t="shared" si="169"/>
        <v>0</v>
      </c>
    </row>
    <row r="440" spans="1:11" ht="62.4" x14ac:dyDescent="0.3">
      <c r="A440" s="137"/>
      <c r="B440" s="134"/>
      <c r="C440" s="134"/>
      <c r="D440" s="16" t="s">
        <v>17</v>
      </c>
      <c r="E440" s="15">
        <f t="shared" si="168"/>
        <v>146.21</v>
      </c>
      <c r="F440" s="17">
        <v>139.21</v>
      </c>
      <c r="G440" s="17">
        <v>0</v>
      </c>
      <c r="H440" s="17">
        <v>7</v>
      </c>
      <c r="I440" s="17">
        <v>0</v>
      </c>
      <c r="J440" s="17">
        <v>0</v>
      </c>
      <c r="K440" s="17">
        <v>0</v>
      </c>
    </row>
    <row r="441" spans="1:11" ht="93.6" x14ac:dyDescent="0.3">
      <c r="A441" s="137"/>
      <c r="B441" s="134"/>
      <c r="C441" s="134"/>
      <c r="D441" s="16" t="s">
        <v>18</v>
      </c>
      <c r="E441" s="15">
        <f t="shared" si="168"/>
        <v>0</v>
      </c>
      <c r="F441" s="4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</row>
    <row r="442" spans="1:11" ht="62.4" x14ac:dyDescent="0.3">
      <c r="A442" s="137"/>
      <c r="B442" s="134"/>
      <c r="C442" s="134"/>
      <c r="D442" s="16" t="s">
        <v>19</v>
      </c>
      <c r="E442" s="15">
        <f t="shared" si="168"/>
        <v>0</v>
      </c>
      <c r="F442" s="4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</row>
    <row r="443" spans="1:11" ht="78" x14ac:dyDescent="0.3">
      <c r="A443" s="138"/>
      <c r="B443" s="135"/>
      <c r="C443" s="135"/>
      <c r="D443" s="16" t="s">
        <v>20</v>
      </c>
      <c r="E443" s="15">
        <f t="shared" si="168"/>
        <v>0</v>
      </c>
      <c r="F443" s="4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15.6" x14ac:dyDescent="0.3">
      <c r="A444" s="136" t="s">
        <v>86</v>
      </c>
      <c r="B444" s="133" t="s">
        <v>80</v>
      </c>
      <c r="C444" s="133" t="s">
        <v>70</v>
      </c>
      <c r="D444" s="14" t="s">
        <v>22</v>
      </c>
      <c r="E444" s="15">
        <f>F444+G444+H444+I444+J444+K444</f>
        <v>146.21</v>
      </c>
      <c r="F444" s="4">
        <f>F445+F446+F447+F448</f>
        <v>139.21</v>
      </c>
      <c r="G444" s="17">
        <f t="shared" ref="G444:K444" si="170">G445+G446+G447+G448</f>
        <v>0</v>
      </c>
      <c r="H444" s="17">
        <f t="shared" si="170"/>
        <v>7</v>
      </c>
      <c r="I444" s="17">
        <f t="shared" si="170"/>
        <v>0</v>
      </c>
      <c r="J444" s="17">
        <f t="shared" si="170"/>
        <v>0</v>
      </c>
      <c r="K444" s="17">
        <f t="shared" si="170"/>
        <v>0</v>
      </c>
    </row>
    <row r="445" spans="1:11" ht="62.4" x14ac:dyDescent="0.3">
      <c r="A445" s="137"/>
      <c r="B445" s="134"/>
      <c r="C445" s="134"/>
      <c r="D445" s="16" t="s">
        <v>17</v>
      </c>
      <c r="E445" s="15">
        <f t="shared" ref="E445:E448" si="171">F445+G445+H445+I445+J445+K445</f>
        <v>146.21</v>
      </c>
      <c r="F445" s="17">
        <v>139.21</v>
      </c>
      <c r="G445" s="17">
        <v>0</v>
      </c>
      <c r="H445" s="17">
        <v>7</v>
      </c>
      <c r="I445" s="17">
        <v>0</v>
      </c>
      <c r="J445" s="17">
        <v>0</v>
      </c>
      <c r="K445" s="17">
        <v>0</v>
      </c>
    </row>
    <row r="446" spans="1:11" ht="93.6" x14ac:dyDescent="0.3">
      <c r="A446" s="137"/>
      <c r="B446" s="134"/>
      <c r="C446" s="134"/>
      <c r="D446" s="16" t="s">
        <v>18</v>
      </c>
      <c r="E446" s="15">
        <f t="shared" si="171"/>
        <v>0</v>
      </c>
      <c r="F446" s="4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</row>
    <row r="447" spans="1:11" ht="62.4" x14ac:dyDescent="0.3">
      <c r="A447" s="137"/>
      <c r="B447" s="134"/>
      <c r="C447" s="134"/>
      <c r="D447" s="16" t="s">
        <v>19</v>
      </c>
      <c r="E447" s="15">
        <f t="shared" si="171"/>
        <v>0</v>
      </c>
      <c r="F447" s="4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78" x14ac:dyDescent="0.3">
      <c r="A448" s="138"/>
      <c r="B448" s="135"/>
      <c r="C448" s="135"/>
      <c r="D448" s="16" t="s">
        <v>20</v>
      </c>
      <c r="E448" s="15">
        <f t="shared" si="171"/>
        <v>0</v>
      </c>
      <c r="F448" s="4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1" ht="15.6" x14ac:dyDescent="0.3">
      <c r="A449" s="136" t="s">
        <v>119</v>
      </c>
      <c r="B449" s="133" t="s">
        <v>134</v>
      </c>
      <c r="C449" s="133" t="s">
        <v>70</v>
      </c>
      <c r="D449" s="14" t="s">
        <v>22</v>
      </c>
      <c r="E449" s="15">
        <f>F449+G449+H449+I449+J449+K449</f>
        <v>2396.0299999999997</v>
      </c>
      <c r="F449" s="4">
        <f>F450+F451+F452+F453</f>
        <v>810.56</v>
      </c>
      <c r="G449" s="17">
        <f t="shared" ref="G449:K449" si="172">G450+G451+G452+G453</f>
        <v>190.91</v>
      </c>
      <c r="H449" s="17">
        <f t="shared" si="172"/>
        <v>1000</v>
      </c>
      <c r="I449" s="17">
        <f t="shared" si="172"/>
        <v>394.56</v>
      </c>
      <c r="J449" s="17">
        <f t="shared" si="172"/>
        <v>0</v>
      </c>
      <c r="K449" s="17">
        <f t="shared" si="172"/>
        <v>0</v>
      </c>
    </row>
    <row r="450" spans="1:11" ht="62.4" x14ac:dyDescent="0.3">
      <c r="A450" s="137"/>
      <c r="B450" s="134"/>
      <c r="C450" s="134"/>
      <c r="D450" s="16" t="s">
        <v>17</v>
      </c>
      <c r="E450" s="15">
        <f t="shared" ref="E450:E453" si="173">F450+G450+H450+I450+J450+K450</f>
        <v>1996.03</v>
      </c>
      <c r="F450" s="17">
        <v>410.56</v>
      </c>
      <c r="G450" s="17">
        <v>190.91</v>
      </c>
      <c r="H450" s="17">
        <v>1000</v>
      </c>
      <c r="I450" s="17">
        <v>394.56</v>
      </c>
      <c r="J450" s="17">
        <v>0</v>
      </c>
      <c r="K450" s="17">
        <v>0</v>
      </c>
    </row>
    <row r="451" spans="1:11" ht="93.6" x14ac:dyDescent="0.3">
      <c r="A451" s="137"/>
      <c r="B451" s="134"/>
      <c r="C451" s="134"/>
      <c r="D451" s="16" t="s">
        <v>18</v>
      </c>
      <c r="E451" s="15">
        <f t="shared" si="173"/>
        <v>400</v>
      </c>
      <c r="F451" s="17">
        <v>400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1" ht="62.4" x14ac:dyDescent="0.3">
      <c r="A452" s="137"/>
      <c r="B452" s="134"/>
      <c r="C452" s="134"/>
      <c r="D452" s="16" t="s">
        <v>19</v>
      </c>
      <c r="E452" s="15">
        <f t="shared" si="173"/>
        <v>0</v>
      </c>
      <c r="F452" s="4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</row>
    <row r="453" spans="1:11" ht="78" x14ac:dyDescent="0.3">
      <c r="A453" s="138"/>
      <c r="B453" s="135"/>
      <c r="C453" s="135"/>
      <c r="D453" s="16" t="s">
        <v>20</v>
      </c>
      <c r="E453" s="15">
        <f t="shared" si="173"/>
        <v>0</v>
      </c>
      <c r="F453" s="4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1" ht="15.6" x14ac:dyDescent="0.3">
      <c r="A454" s="136" t="s">
        <v>119</v>
      </c>
      <c r="B454" s="133" t="s">
        <v>79</v>
      </c>
      <c r="C454" s="133" t="s">
        <v>70</v>
      </c>
      <c r="D454" s="14" t="s">
        <v>22</v>
      </c>
      <c r="E454" s="15">
        <f>F454+G454+H454+I454+J454+K454</f>
        <v>23082</v>
      </c>
      <c r="F454" s="4">
        <f>F455+F456+F457+F458</f>
        <v>0</v>
      </c>
      <c r="G454" s="4">
        <f t="shared" ref="G454:K454" si="174">G455+G456+G457+G458</f>
        <v>3610.2</v>
      </c>
      <c r="H454" s="4">
        <f t="shared" si="174"/>
        <v>6216.9</v>
      </c>
      <c r="I454" s="4">
        <f t="shared" si="174"/>
        <v>6451.5</v>
      </c>
      <c r="J454" s="4">
        <f t="shared" si="174"/>
        <v>0</v>
      </c>
      <c r="K454" s="4">
        <f t="shared" si="174"/>
        <v>6803.4</v>
      </c>
    </row>
    <row r="455" spans="1:11" ht="62.4" x14ac:dyDescent="0.3">
      <c r="A455" s="137"/>
      <c r="B455" s="134"/>
      <c r="C455" s="134"/>
      <c r="D455" s="16" t="s">
        <v>17</v>
      </c>
      <c r="E455" s="15">
        <f t="shared" ref="E455:E458" si="175">F455+G455+H455+I455+J455+K455</f>
        <v>23082</v>
      </c>
      <c r="F455" s="17">
        <v>0</v>
      </c>
      <c r="G455" s="17">
        <v>3610.2</v>
      </c>
      <c r="H455" s="17">
        <v>6216.9</v>
      </c>
      <c r="I455" s="17">
        <v>6451.5</v>
      </c>
      <c r="J455" s="17">
        <v>0</v>
      </c>
      <c r="K455" s="17">
        <v>6803.4</v>
      </c>
    </row>
    <row r="456" spans="1:11" ht="93.6" x14ac:dyDescent="0.3">
      <c r="A456" s="137"/>
      <c r="B456" s="134"/>
      <c r="C456" s="134"/>
      <c r="D456" s="16" t="s">
        <v>18</v>
      </c>
      <c r="E456" s="15">
        <f t="shared" si="175"/>
        <v>0</v>
      </c>
      <c r="F456" s="4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1" ht="62.4" x14ac:dyDescent="0.3">
      <c r="A457" s="137"/>
      <c r="B457" s="134"/>
      <c r="C457" s="134"/>
      <c r="D457" s="16" t="s">
        <v>19</v>
      </c>
      <c r="E457" s="15">
        <f t="shared" si="175"/>
        <v>0</v>
      </c>
      <c r="F457" s="4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1" ht="78" x14ac:dyDescent="0.3">
      <c r="A458" s="138"/>
      <c r="B458" s="135"/>
      <c r="C458" s="135"/>
      <c r="D458" s="16" t="s">
        <v>20</v>
      </c>
      <c r="E458" s="15">
        <f t="shared" si="175"/>
        <v>0</v>
      </c>
      <c r="F458" s="4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1" ht="15.6" x14ac:dyDescent="0.3">
      <c r="A459" s="136" t="s">
        <v>115</v>
      </c>
      <c r="B459" s="133" t="s">
        <v>116</v>
      </c>
      <c r="C459" s="133" t="s">
        <v>70</v>
      </c>
      <c r="D459" s="14" t="s">
        <v>22</v>
      </c>
      <c r="E459" s="15">
        <f>F459+G459+H459+I459+J459+K459</f>
        <v>20279.190000000002</v>
      </c>
      <c r="F459" s="4">
        <f>F460+F461+F462+F463</f>
        <v>0</v>
      </c>
      <c r="G459" s="4">
        <f t="shared" ref="G459:K459" si="176">G460+G461+G462+G463</f>
        <v>147.81</v>
      </c>
      <c r="H459" s="4">
        <f t="shared" si="176"/>
        <v>0</v>
      </c>
      <c r="I459" s="4">
        <f t="shared" si="176"/>
        <v>4770.7700000000004</v>
      </c>
      <c r="J459" s="4">
        <f t="shared" si="176"/>
        <v>0</v>
      </c>
      <c r="K459" s="4">
        <f t="shared" si="176"/>
        <v>15360.61</v>
      </c>
    </row>
    <row r="460" spans="1:11" ht="62.4" x14ac:dyDescent="0.3">
      <c r="A460" s="137"/>
      <c r="B460" s="134"/>
      <c r="C460" s="134"/>
      <c r="D460" s="16" t="s">
        <v>17</v>
      </c>
      <c r="E460" s="15">
        <f t="shared" ref="E460:E463" si="177">F460+G460+H460+I460+J460+K460</f>
        <v>476.01</v>
      </c>
      <c r="F460" s="17">
        <v>0</v>
      </c>
      <c r="G460" s="17">
        <v>73.38</v>
      </c>
      <c r="H460" s="17">
        <v>0</v>
      </c>
      <c r="I460" s="17">
        <v>95.42</v>
      </c>
      <c r="J460" s="17">
        <v>0</v>
      </c>
      <c r="K460" s="17">
        <v>307.20999999999998</v>
      </c>
    </row>
    <row r="461" spans="1:11" ht="93.6" x14ac:dyDescent="0.3">
      <c r="A461" s="137"/>
      <c r="B461" s="134"/>
      <c r="C461" s="134"/>
      <c r="D461" s="16" t="s">
        <v>18</v>
      </c>
      <c r="E461" s="15">
        <f t="shared" si="177"/>
        <v>271.71000000000004</v>
      </c>
      <c r="F461" s="4">
        <v>0</v>
      </c>
      <c r="G461" s="17">
        <v>74.430000000000007</v>
      </c>
      <c r="H461" s="17">
        <v>0</v>
      </c>
      <c r="I461" s="17">
        <v>46.75</v>
      </c>
      <c r="J461" s="17">
        <v>0</v>
      </c>
      <c r="K461" s="17">
        <v>150.53</v>
      </c>
    </row>
    <row r="462" spans="1:11" ht="62.4" x14ac:dyDescent="0.3">
      <c r="A462" s="137"/>
      <c r="B462" s="134"/>
      <c r="C462" s="134"/>
      <c r="D462" s="16" t="s">
        <v>19</v>
      </c>
      <c r="E462" s="15">
        <f t="shared" si="177"/>
        <v>19531.47</v>
      </c>
      <c r="F462" s="4">
        <v>0</v>
      </c>
      <c r="G462" s="17">
        <v>0</v>
      </c>
      <c r="H462" s="17">
        <v>0</v>
      </c>
      <c r="I462" s="17">
        <v>4628.6000000000004</v>
      </c>
      <c r="J462" s="17">
        <v>0</v>
      </c>
      <c r="K462" s="17">
        <v>14902.87</v>
      </c>
    </row>
    <row r="463" spans="1:11" ht="78" x14ac:dyDescent="0.3">
      <c r="A463" s="138"/>
      <c r="B463" s="135"/>
      <c r="C463" s="135"/>
      <c r="D463" s="16" t="s">
        <v>20</v>
      </c>
      <c r="E463" s="15">
        <f t="shared" si="177"/>
        <v>0</v>
      </c>
      <c r="F463" s="4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1" ht="15.6" x14ac:dyDescent="0.3">
      <c r="A464" s="136" t="s">
        <v>146</v>
      </c>
      <c r="B464" s="133" t="s">
        <v>147</v>
      </c>
      <c r="C464" s="133" t="s">
        <v>70</v>
      </c>
      <c r="D464" s="14" t="s">
        <v>22</v>
      </c>
      <c r="E464" s="15">
        <f>F464+G464+H464+I464+J464+K464</f>
        <v>292.64999999999998</v>
      </c>
      <c r="F464" s="86">
        <f>F465+F466+F467+F468</f>
        <v>0</v>
      </c>
      <c r="G464" s="88">
        <f t="shared" ref="G464:K464" si="178">G465+G466+G467+G468</f>
        <v>0</v>
      </c>
      <c r="H464" s="86">
        <f t="shared" si="178"/>
        <v>0</v>
      </c>
      <c r="I464" s="86">
        <f t="shared" si="178"/>
        <v>292.64999999999998</v>
      </c>
      <c r="J464" s="86">
        <f t="shared" si="178"/>
        <v>0</v>
      </c>
      <c r="K464" s="86">
        <f t="shared" si="178"/>
        <v>0</v>
      </c>
    </row>
    <row r="465" spans="1:11" ht="62.4" x14ac:dyDescent="0.3">
      <c r="A465" s="137"/>
      <c r="B465" s="134"/>
      <c r="C465" s="134"/>
      <c r="D465" s="16" t="s">
        <v>17</v>
      </c>
      <c r="E465" s="15">
        <f t="shared" ref="E465:E468" si="179">F465+G465+H465+I465+J465+K465</f>
        <v>292.64999999999998</v>
      </c>
      <c r="F465" s="17">
        <v>0</v>
      </c>
      <c r="G465" s="17">
        <v>0</v>
      </c>
      <c r="H465" s="17">
        <v>0</v>
      </c>
      <c r="I465" s="17">
        <v>292.64999999999998</v>
      </c>
      <c r="J465" s="17">
        <v>0</v>
      </c>
      <c r="K465" s="17">
        <v>0</v>
      </c>
    </row>
    <row r="466" spans="1:11" ht="93.6" x14ac:dyDescent="0.3">
      <c r="A466" s="137"/>
      <c r="B466" s="134"/>
      <c r="C466" s="134"/>
      <c r="D466" s="16" t="s">
        <v>18</v>
      </c>
      <c r="E466" s="15">
        <f t="shared" si="179"/>
        <v>0</v>
      </c>
      <c r="F466" s="4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</row>
    <row r="467" spans="1:11" ht="62.4" x14ac:dyDescent="0.3">
      <c r="A467" s="137"/>
      <c r="B467" s="134"/>
      <c r="C467" s="134"/>
      <c r="D467" s="16" t="s">
        <v>19</v>
      </c>
      <c r="E467" s="15">
        <f t="shared" si="179"/>
        <v>0</v>
      </c>
      <c r="F467" s="4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</row>
    <row r="468" spans="1:11" ht="78" x14ac:dyDescent="0.3">
      <c r="A468" s="138"/>
      <c r="B468" s="135"/>
      <c r="C468" s="135"/>
      <c r="D468" s="16" t="s">
        <v>20</v>
      </c>
      <c r="E468" s="15">
        <f t="shared" si="179"/>
        <v>0</v>
      </c>
      <c r="F468" s="4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15.75" customHeight="1" x14ac:dyDescent="0.3">
      <c r="A469" s="136" t="s">
        <v>136</v>
      </c>
      <c r="B469" s="133" t="s">
        <v>135</v>
      </c>
      <c r="C469" s="133" t="s">
        <v>70</v>
      </c>
      <c r="D469" s="14" t="s">
        <v>22</v>
      </c>
      <c r="E469" s="15">
        <f>F469+G469+H469+I469+J469+K469</f>
        <v>1801.35</v>
      </c>
      <c r="F469" s="86">
        <f>F470+F471+F472+F473</f>
        <v>0</v>
      </c>
      <c r="G469" s="88">
        <f t="shared" ref="G469:K469" si="180">G470+G471+G472+G473</f>
        <v>8.74</v>
      </c>
      <c r="H469" s="86">
        <f t="shared" si="180"/>
        <v>262</v>
      </c>
      <c r="I469" s="86">
        <f t="shared" si="180"/>
        <v>1530.61</v>
      </c>
      <c r="J469" s="86">
        <f t="shared" si="180"/>
        <v>0</v>
      </c>
      <c r="K469" s="86">
        <f t="shared" si="180"/>
        <v>0</v>
      </c>
    </row>
    <row r="470" spans="1:11" ht="62.4" x14ac:dyDescent="0.3">
      <c r="A470" s="137"/>
      <c r="B470" s="134"/>
      <c r="C470" s="134"/>
      <c r="D470" s="16" t="s">
        <v>17</v>
      </c>
      <c r="E470" s="15">
        <f t="shared" ref="E470:E473" si="181">F470+G470+H470+I470+J470+K470</f>
        <v>292.7</v>
      </c>
      <c r="F470" s="17">
        <v>0</v>
      </c>
      <c r="G470" s="17">
        <v>0.09</v>
      </c>
      <c r="H470" s="17">
        <v>262</v>
      </c>
      <c r="I470" s="17">
        <v>30.61</v>
      </c>
      <c r="J470" s="17">
        <v>0</v>
      </c>
      <c r="K470" s="17">
        <v>0</v>
      </c>
    </row>
    <row r="471" spans="1:11" ht="93.6" x14ac:dyDescent="0.3">
      <c r="A471" s="137"/>
      <c r="B471" s="134"/>
      <c r="C471" s="134"/>
      <c r="D471" s="16" t="s">
        <v>18</v>
      </c>
      <c r="E471" s="15">
        <f t="shared" si="181"/>
        <v>1508.65</v>
      </c>
      <c r="F471" s="4">
        <v>0</v>
      </c>
      <c r="G471" s="17">
        <v>8.65</v>
      </c>
      <c r="H471" s="17">
        <v>0</v>
      </c>
      <c r="I471" s="17">
        <v>1500</v>
      </c>
      <c r="J471" s="17">
        <v>0</v>
      </c>
      <c r="K471" s="17">
        <v>0</v>
      </c>
    </row>
    <row r="472" spans="1:11" ht="62.4" x14ac:dyDescent="0.3">
      <c r="A472" s="137"/>
      <c r="B472" s="134"/>
      <c r="C472" s="134"/>
      <c r="D472" s="16" t="s">
        <v>19</v>
      </c>
      <c r="E472" s="15">
        <f t="shared" si="181"/>
        <v>0</v>
      </c>
      <c r="F472" s="4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</row>
    <row r="473" spans="1:11" ht="78" x14ac:dyDescent="0.3">
      <c r="A473" s="138"/>
      <c r="B473" s="135"/>
      <c r="C473" s="135"/>
      <c r="D473" s="16" t="s">
        <v>20</v>
      </c>
      <c r="E473" s="15">
        <f t="shared" si="181"/>
        <v>0</v>
      </c>
      <c r="F473" s="4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</row>
    <row r="474" spans="1:1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</row>
  </sheetData>
  <mergeCells count="274">
    <mergeCell ref="B342:B346"/>
    <mergeCell ref="C342:C346"/>
    <mergeCell ref="A317:A321"/>
    <mergeCell ref="C414:C418"/>
    <mergeCell ref="A404:A408"/>
    <mergeCell ref="B404:B408"/>
    <mergeCell ref="C404:C408"/>
    <mergeCell ref="A409:A413"/>
    <mergeCell ref="B409:B413"/>
    <mergeCell ref="C454:C458"/>
    <mergeCell ref="C439:C443"/>
    <mergeCell ref="C444:C448"/>
    <mergeCell ref="A414:A418"/>
    <mergeCell ref="B414:B418"/>
    <mergeCell ref="C389:C393"/>
    <mergeCell ref="A449:A453"/>
    <mergeCell ref="B449:B453"/>
    <mergeCell ref="C449:C453"/>
    <mergeCell ref="A429:A433"/>
    <mergeCell ref="B429:B433"/>
    <mergeCell ref="C429:C433"/>
    <mergeCell ref="A439:A443"/>
    <mergeCell ref="A444:A448"/>
    <mergeCell ref="B444:B448"/>
    <mergeCell ref="B439:B443"/>
    <mergeCell ref="A394:A398"/>
    <mergeCell ref="B394:B398"/>
    <mergeCell ref="C394:C398"/>
    <mergeCell ref="A434:A438"/>
    <mergeCell ref="B434:B438"/>
    <mergeCell ref="C434:C438"/>
    <mergeCell ref="B257:B261"/>
    <mergeCell ref="C257:C261"/>
    <mergeCell ref="C307:C311"/>
    <mergeCell ref="C282:C286"/>
    <mergeCell ref="A272:A276"/>
    <mergeCell ref="A267:A271"/>
    <mergeCell ref="C247:C251"/>
    <mergeCell ref="B247:B251"/>
    <mergeCell ref="A379:A383"/>
    <mergeCell ref="B379:B383"/>
    <mergeCell ref="A373:A378"/>
    <mergeCell ref="B317:B321"/>
    <mergeCell ref="A352:A356"/>
    <mergeCell ref="B352:B356"/>
    <mergeCell ref="B373:B378"/>
    <mergeCell ref="C373:C378"/>
    <mergeCell ref="C287:C291"/>
    <mergeCell ref="B287:B291"/>
    <mergeCell ref="B272:B276"/>
    <mergeCell ref="C272:C276"/>
    <mergeCell ref="B262:B266"/>
    <mergeCell ref="C262:C266"/>
    <mergeCell ref="B347:B351"/>
    <mergeCell ref="C347:C351"/>
    <mergeCell ref="A277:A281"/>
    <mergeCell ref="A312:A316"/>
    <mergeCell ref="A302:A306"/>
    <mergeCell ref="B302:B306"/>
    <mergeCell ref="B312:B316"/>
    <mergeCell ref="C312:C316"/>
    <mergeCell ref="C302:C306"/>
    <mergeCell ref="A307:A311"/>
    <mergeCell ref="B307:B311"/>
    <mergeCell ref="A187:A191"/>
    <mergeCell ref="A167:A171"/>
    <mergeCell ref="B151:B156"/>
    <mergeCell ref="A157:A161"/>
    <mergeCell ref="B157:B161"/>
    <mergeCell ref="C157:C161"/>
    <mergeCell ref="A469:A473"/>
    <mergeCell ref="B469:B473"/>
    <mergeCell ref="C469:C473"/>
    <mergeCell ref="C409:C413"/>
    <mergeCell ref="A389:A393"/>
    <mergeCell ref="B389:B393"/>
    <mergeCell ref="A459:A463"/>
    <mergeCell ref="B459:B463"/>
    <mergeCell ref="C459:C463"/>
    <mergeCell ref="A464:A468"/>
    <mergeCell ref="B464:B468"/>
    <mergeCell ref="C464:C468"/>
    <mergeCell ref="B419:B423"/>
    <mergeCell ref="C419:C423"/>
    <mergeCell ref="B399:B403"/>
    <mergeCell ref="C399:C403"/>
    <mergeCell ref="A454:A458"/>
    <mergeCell ref="B454:B458"/>
    <mergeCell ref="C222:C226"/>
    <mergeCell ref="A212:A216"/>
    <mergeCell ref="B212:B216"/>
    <mergeCell ref="C227:C231"/>
    <mergeCell ref="B222:B226"/>
    <mergeCell ref="C212:C216"/>
    <mergeCell ref="A217:A221"/>
    <mergeCell ref="B217:B221"/>
    <mergeCell ref="C217:C221"/>
    <mergeCell ref="A227:A231"/>
    <mergeCell ref="B227:B231"/>
    <mergeCell ref="A207:A211"/>
    <mergeCell ref="B207:B211"/>
    <mergeCell ref="C207:C211"/>
    <mergeCell ref="A332:A336"/>
    <mergeCell ref="B332:B336"/>
    <mergeCell ref="C332:C336"/>
    <mergeCell ref="A424:A428"/>
    <mergeCell ref="B424:B428"/>
    <mergeCell ref="C424:C428"/>
    <mergeCell ref="A419:A423"/>
    <mergeCell ref="A367:A372"/>
    <mergeCell ref="B367:B372"/>
    <mergeCell ref="C367:C372"/>
    <mergeCell ref="A222:A226"/>
    <mergeCell ref="A399:A403"/>
    <mergeCell ref="B232:B236"/>
    <mergeCell ref="C232:C236"/>
    <mergeCell ref="A282:A286"/>
    <mergeCell ref="B282:B286"/>
    <mergeCell ref="B237:B241"/>
    <mergeCell ref="B277:B281"/>
    <mergeCell ref="C277:C281"/>
    <mergeCell ref="C267:C271"/>
    <mergeCell ref="A247:A251"/>
    <mergeCell ref="A81:A85"/>
    <mergeCell ref="B81:B85"/>
    <mergeCell ref="C81:C85"/>
    <mergeCell ref="A76:A80"/>
    <mergeCell ref="B76:B80"/>
    <mergeCell ref="C76:C80"/>
    <mergeCell ref="C131:C135"/>
    <mergeCell ref="B167:B171"/>
    <mergeCell ref="B131:B135"/>
    <mergeCell ref="A116:A120"/>
    <mergeCell ref="B116:B120"/>
    <mergeCell ref="C116:C120"/>
    <mergeCell ref="A86:A90"/>
    <mergeCell ref="B86:B90"/>
    <mergeCell ref="C86:C90"/>
    <mergeCell ref="B121:B125"/>
    <mergeCell ref="C121:C125"/>
    <mergeCell ref="A91:A95"/>
    <mergeCell ref="B91:B95"/>
    <mergeCell ref="C91:C95"/>
    <mergeCell ref="A101:A105"/>
    <mergeCell ref="C167:C171"/>
    <mergeCell ref="A136:A140"/>
    <mergeCell ref="B136:B140"/>
    <mergeCell ref="C136:C140"/>
    <mergeCell ref="B162:B166"/>
    <mergeCell ref="C162:C166"/>
    <mergeCell ref="A197:A201"/>
    <mergeCell ref="A202:A206"/>
    <mergeCell ref="B202:B206"/>
    <mergeCell ref="B172:B176"/>
    <mergeCell ref="C172:C176"/>
    <mergeCell ref="A151:A156"/>
    <mergeCell ref="C202:C206"/>
    <mergeCell ref="B187:B191"/>
    <mergeCell ref="C151:C156"/>
    <mergeCell ref="B197:B201"/>
    <mergeCell ref="C197:C201"/>
    <mergeCell ref="A182:A186"/>
    <mergeCell ref="C182:C186"/>
    <mergeCell ref="B182:B186"/>
    <mergeCell ref="A141:A145"/>
    <mergeCell ref="B141:B145"/>
    <mergeCell ref="C141:C145"/>
    <mergeCell ref="A146:A150"/>
    <mergeCell ref="B146:B150"/>
    <mergeCell ref="C146:C150"/>
    <mergeCell ref="C187:C191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21:A125"/>
    <mergeCell ref="B111:B115"/>
    <mergeCell ref="C111:C115"/>
    <mergeCell ref="A126:A130"/>
    <mergeCell ref="B126:B130"/>
    <mergeCell ref="C126:C130"/>
    <mergeCell ref="A131:A135"/>
    <mergeCell ref="A327:A331"/>
    <mergeCell ref="B327:B331"/>
    <mergeCell ref="A172:A176"/>
    <mergeCell ref="A384:A388"/>
    <mergeCell ref="B384:B388"/>
    <mergeCell ref="C384:C388"/>
    <mergeCell ref="C379:C383"/>
    <mergeCell ref="C327:C331"/>
    <mergeCell ref="A192:A196"/>
    <mergeCell ref="B192:B196"/>
    <mergeCell ref="C192:C196"/>
    <mergeCell ref="A177:A181"/>
    <mergeCell ref="B177:B181"/>
    <mergeCell ref="C177:C181"/>
    <mergeCell ref="A337:A341"/>
    <mergeCell ref="B337:B341"/>
    <mergeCell ref="C337:C341"/>
    <mergeCell ref="A362:A366"/>
    <mergeCell ref="B362:B366"/>
    <mergeCell ref="C362:C366"/>
    <mergeCell ref="C237:C241"/>
    <mergeCell ref="A252:A256"/>
    <mergeCell ref="B252:B256"/>
    <mergeCell ref="C252:C256"/>
    <mergeCell ref="B267:B271"/>
    <mergeCell ref="A242:A246"/>
    <mergeCell ref="A357:A361"/>
    <mergeCell ref="B357:B361"/>
    <mergeCell ref="C357:C361"/>
    <mergeCell ref="A297:A301"/>
    <mergeCell ref="B297:B301"/>
    <mergeCell ref="C297:C301"/>
    <mergeCell ref="A292:A296"/>
    <mergeCell ref="B292:B296"/>
    <mergeCell ref="C292:C296"/>
    <mergeCell ref="C352:C356"/>
    <mergeCell ref="A322:A326"/>
    <mergeCell ref="B322:B326"/>
    <mergeCell ref="C322:C326"/>
    <mergeCell ref="A347:A351"/>
    <mergeCell ref="C317:C321"/>
    <mergeCell ref="A342:A346"/>
    <mergeCell ref="B242:B246"/>
    <mergeCell ref="C242:C24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4" manualBreakCount="4">
    <brk id="18" max="16383" man="1"/>
    <brk id="24" max="16383" man="1"/>
    <brk id="440" max="11" man="1"/>
    <brk id="4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9" workbookViewId="0">
      <selection activeCell="G33" sqref="G33"/>
    </sheetView>
  </sheetViews>
  <sheetFormatPr defaultRowHeight="14.4" x14ac:dyDescent="0.3"/>
  <cols>
    <col min="1" max="1" width="14.21875" customWidth="1"/>
    <col min="2" max="2" width="22.77734375" customWidth="1"/>
    <col min="3" max="3" width="15" customWidth="1"/>
    <col min="4" max="4" width="16.33203125" customWidth="1"/>
    <col min="5" max="5" width="13.77734375" customWidth="1"/>
    <col min="6" max="6" width="11.88671875" customWidth="1"/>
    <col min="7" max="7" width="11.44140625" customWidth="1"/>
    <col min="8" max="8" width="10.6640625" customWidth="1"/>
    <col min="9" max="9" width="9.6640625" customWidth="1"/>
    <col min="10" max="10" width="11.77734375" customWidth="1"/>
    <col min="11" max="11" width="9.5546875" customWidth="1"/>
  </cols>
  <sheetData>
    <row r="1" spans="1:11" ht="57" customHeight="1" x14ac:dyDescent="0.3">
      <c r="A1" s="105"/>
      <c r="B1" s="105"/>
      <c r="C1" s="105"/>
      <c r="D1" s="105"/>
      <c r="E1" s="105"/>
      <c r="F1" s="177" t="s">
        <v>150</v>
      </c>
      <c r="G1" s="158"/>
      <c r="H1" s="158"/>
      <c r="I1" s="158"/>
      <c r="J1" s="158"/>
      <c r="K1" s="158"/>
    </row>
    <row r="2" spans="1:11" x14ac:dyDescent="0.3">
      <c r="A2" s="105"/>
      <c r="B2" s="105"/>
      <c r="C2" s="105"/>
      <c r="D2" s="105" t="s">
        <v>95</v>
      </c>
      <c r="E2" s="105"/>
      <c r="F2" s="105"/>
      <c r="G2" s="105"/>
      <c r="H2" s="105"/>
      <c r="I2" s="105"/>
      <c r="J2" s="105"/>
      <c r="K2" s="105"/>
    </row>
    <row r="3" spans="1:11" x14ac:dyDescent="0.3">
      <c r="A3" s="104" t="s">
        <v>152</v>
      </c>
      <c r="B3" s="104"/>
      <c r="C3" s="104"/>
      <c r="D3" s="104"/>
      <c r="E3" s="104"/>
      <c r="F3" s="104"/>
      <c r="G3" s="104"/>
      <c r="H3" s="104"/>
      <c r="I3" s="105"/>
      <c r="J3" s="105"/>
      <c r="K3" s="105"/>
    </row>
    <row r="4" spans="1:11" ht="14.4" customHeight="1" x14ac:dyDescent="0.3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3">
      <c r="A5" s="105" t="s">
        <v>2</v>
      </c>
      <c r="B5" s="105"/>
      <c r="C5" s="105"/>
      <c r="D5" s="105" t="s">
        <v>44</v>
      </c>
      <c r="E5" s="105"/>
      <c r="F5" s="105"/>
      <c r="G5" s="105"/>
      <c r="H5" s="105"/>
      <c r="I5" s="105"/>
      <c r="J5" s="105"/>
      <c r="K5" s="105"/>
    </row>
    <row r="6" spans="1:11" x14ac:dyDescent="0.3">
      <c r="A6" s="105" t="s">
        <v>3</v>
      </c>
      <c r="B6" s="105"/>
      <c r="C6" s="105"/>
      <c r="D6" s="105" t="s">
        <v>45</v>
      </c>
      <c r="E6" s="105"/>
      <c r="F6" s="105"/>
      <c r="G6" s="105"/>
      <c r="H6" s="105"/>
      <c r="I6" s="105"/>
      <c r="J6" s="105"/>
      <c r="K6" s="105"/>
    </row>
    <row r="9" spans="1:11" ht="15.6" x14ac:dyDescent="0.3">
      <c r="A9" s="163" t="s">
        <v>5</v>
      </c>
      <c r="B9" s="161" t="s">
        <v>6</v>
      </c>
      <c r="C9" s="161" t="s">
        <v>7</v>
      </c>
      <c r="D9" s="161" t="s">
        <v>8</v>
      </c>
      <c r="E9" s="103"/>
      <c r="F9" s="162" t="s">
        <v>9</v>
      </c>
      <c r="G9" s="162"/>
      <c r="H9" s="162"/>
      <c r="I9" s="162"/>
      <c r="J9" s="162"/>
      <c r="K9" s="162"/>
    </row>
    <row r="10" spans="1:11" ht="15.6" x14ac:dyDescent="0.3">
      <c r="A10" s="164"/>
      <c r="B10" s="136"/>
      <c r="C10" s="136"/>
      <c r="D10" s="136"/>
      <c r="E10" s="9" t="s">
        <v>16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15.6" x14ac:dyDescent="0.3">
      <c r="A11" s="133" t="s">
        <v>63</v>
      </c>
      <c r="B11" s="133" t="s">
        <v>149</v>
      </c>
      <c r="C11" s="133" t="s">
        <v>151</v>
      </c>
      <c r="D11" s="14" t="s">
        <v>22</v>
      </c>
      <c r="E11" s="15">
        <f>F11+G11+H11+I11+J11+K11</f>
        <v>76667.579999999987</v>
      </c>
      <c r="F11" s="13">
        <f>F12+F13+F14+F15</f>
        <v>0</v>
      </c>
      <c r="G11" s="13">
        <f t="shared" ref="G11:K11" si="0">G12+G13+G14+G15</f>
        <v>6693.48</v>
      </c>
      <c r="H11" s="13">
        <f t="shared" si="0"/>
        <v>16442.63</v>
      </c>
      <c r="I11" s="13">
        <f t="shared" si="0"/>
        <v>17534.37</v>
      </c>
      <c r="J11" s="13">
        <f t="shared" si="0"/>
        <v>17998.53</v>
      </c>
      <c r="K11" s="13">
        <f t="shared" si="0"/>
        <v>17998.57</v>
      </c>
    </row>
    <row r="12" spans="1:11" ht="62.4" x14ac:dyDescent="0.3">
      <c r="A12" s="134"/>
      <c r="B12" s="134"/>
      <c r="C12" s="134"/>
      <c r="D12" s="16" t="s">
        <v>17</v>
      </c>
      <c r="E12" s="15">
        <f t="shared" ref="E12:E15" si="1">F12+G12+H12+I12+J12+K12</f>
        <v>1466.42</v>
      </c>
      <c r="F12" s="18">
        <v>0</v>
      </c>
      <c r="G12" s="18">
        <v>66.94</v>
      </c>
      <c r="H12" s="18">
        <v>328.85</v>
      </c>
      <c r="I12" s="18">
        <v>350.69</v>
      </c>
      <c r="J12" s="18">
        <v>359.97</v>
      </c>
      <c r="K12" s="18">
        <v>359.97</v>
      </c>
    </row>
    <row r="13" spans="1:11" ht="78" x14ac:dyDescent="0.3">
      <c r="A13" s="134"/>
      <c r="B13" s="134"/>
      <c r="C13" s="134"/>
      <c r="D13" s="16" t="s">
        <v>18</v>
      </c>
      <c r="E13" s="15">
        <f t="shared" si="1"/>
        <v>752.02</v>
      </c>
      <c r="F13" s="18">
        <v>0</v>
      </c>
      <c r="G13" s="18">
        <v>66.260000000000005</v>
      </c>
      <c r="H13" s="18">
        <v>161.13999999999999</v>
      </c>
      <c r="I13" s="18">
        <v>171.84</v>
      </c>
      <c r="J13" s="18">
        <v>176.39</v>
      </c>
      <c r="K13" s="18">
        <v>176.39</v>
      </c>
    </row>
    <row r="14" spans="1:11" ht="62.4" x14ac:dyDescent="0.3">
      <c r="A14" s="134"/>
      <c r="B14" s="134"/>
      <c r="C14" s="134"/>
      <c r="D14" s="16" t="s">
        <v>19</v>
      </c>
      <c r="E14" s="15">
        <f t="shared" si="1"/>
        <v>74449.139999999985</v>
      </c>
      <c r="F14" s="18">
        <v>0</v>
      </c>
      <c r="G14" s="18">
        <v>6560.28</v>
      </c>
      <c r="H14" s="18">
        <v>15952.64</v>
      </c>
      <c r="I14" s="18">
        <v>17011.84</v>
      </c>
      <c r="J14" s="18">
        <v>17462.169999999998</v>
      </c>
      <c r="K14" s="18">
        <v>17462.21</v>
      </c>
    </row>
    <row r="15" spans="1:11" ht="78" x14ac:dyDescent="0.3">
      <c r="A15" s="135"/>
      <c r="B15" s="135"/>
      <c r="C15" s="135"/>
      <c r="D15" s="16" t="s">
        <v>20</v>
      </c>
      <c r="E15" s="15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5.6" x14ac:dyDescent="0.3">
      <c r="A16" s="133" t="s">
        <v>83</v>
      </c>
      <c r="B16" s="133" t="s">
        <v>148</v>
      </c>
      <c r="C16" s="133" t="s">
        <v>30</v>
      </c>
      <c r="D16" s="14" t="s">
        <v>22</v>
      </c>
      <c r="E16" s="15">
        <f>F16+G16+H16+I16+J16+K16</f>
        <v>12993.44</v>
      </c>
      <c r="F16" s="13">
        <f>F17+F18+F19+F20</f>
        <v>0</v>
      </c>
      <c r="G16" s="13">
        <f t="shared" ref="G16:K16" si="2">G17+G18+G19+G20</f>
        <v>805.37</v>
      </c>
      <c r="H16" s="13">
        <f t="shared" si="2"/>
        <v>2105.2800000000002</v>
      </c>
      <c r="I16" s="13">
        <f t="shared" si="2"/>
        <v>2213.98</v>
      </c>
      <c r="J16" s="13">
        <f t="shared" si="2"/>
        <v>4101.97</v>
      </c>
      <c r="K16" s="13">
        <f t="shared" si="2"/>
        <v>3766.84</v>
      </c>
    </row>
    <row r="17" spans="1:11" ht="75" customHeight="1" x14ac:dyDescent="0.3">
      <c r="A17" s="134"/>
      <c r="B17" s="134"/>
      <c r="C17" s="134"/>
      <c r="D17" s="16" t="s">
        <v>17</v>
      </c>
      <c r="E17" s="15">
        <f t="shared" ref="E17:E20" si="3">F17+G17+H17+I17+J17+K17</f>
        <v>251.82000000000002</v>
      </c>
      <c r="F17" s="18">
        <v>0</v>
      </c>
      <c r="G17" s="18">
        <v>8.0500000000000007</v>
      </c>
      <c r="H17" s="18">
        <v>42.11</v>
      </c>
      <c r="I17" s="18">
        <v>44.28</v>
      </c>
      <c r="J17" s="18">
        <v>82.04</v>
      </c>
      <c r="K17" s="18">
        <v>75.34</v>
      </c>
    </row>
    <row r="18" spans="1:11" ht="106.2" customHeight="1" x14ac:dyDescent="0.3">
      <c r="A18" s="134"/>
      <c r="B18" s="134"/>
      <c r="C18" s="134"/>
      <c r="D18" s="16" t="s">
        <v>18</v>
      </c>
      <c r="E18" s="15">
        <f t="shared" si="3"/>
        <v>12741.62</v>
      </c>
      <c r="F18" s="18">
        <v>0</v>
      </c>
      <c r="G18" s="18">
        <v>797.32</v>
      </c>
      <c r="H18" s="18">
        <v>2063.17</v>
      </c>
      <c r="I18" s="18">
        <v>2169.6999999999998</v>
      </c>
      <c r="J18" s="18">
        <v>4019.93</v>
      </c>
      <c r="K18" s="18">
        <v>3691.5</v>
      </c>
    </row>
    <row r="19" spans="1:11" ht="67.2" customHeight="1" x14ac:dyDescent="0.3">
      <c r="A19" s="134"/>
      <c r="B19" s="134"/>
      <c r="C19" s="134"/>
      <c r="D19" s="16" t="s">
        <v>19</v>
      </c>
      <c r="E19" s="15">
        <f t="shared" si="3"/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75.599999999999994" customHeight="1" x14ac:dyDescent="0.3">
      <c r="A20" s="135"/>
      <c r="B20" s="135"/>
      <c r="C20" s="135"/>
      <c r="D20" s="16" t="s">
        <v>20</v>
      </c>
      <c r="E20" s="15">
        <f t="shared" si="3"/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5.6" x14ac:dyDescent="0.3">
      <c r="A21" s="106"/>
      <c r="B21" s="106"/>
      <c r="C21" s="106"/>
      <c r="D21" s="106"/>
      <c r="E21" s="106"/>
      <c r="F21" s="106"/>
      <c r="G21" s="106"/>
      <c r="H21" s="106"/>
      <c r="I21" s="106"/>
      <c r="J21" s="105"/>
      <c r="K21" s="105"/>
    </row>
    <row r="22" spans="1:11" ht="15.6" x14ac:dyDescent="0.3">
      <c r="A22" s="106"/>
      <c r="B22" s="106" t="s">
        <v>155</v>
      </c>
      <c r="C22" s="106"/>
      <c r="D22" s="106"/>
      <c r="E22" s="106"/>
      <c r="F22" s="106"/>
      <c r="G22" s="106"/>
      <c r="H22" s="106"/>
      <c r="I22" s="106"/>
    </row>
    <row r="23" spans="1:11" ht="15.6" x14ac:dyDescent="0.3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11" ht="15.6" x14ac:dyDescent="0.3">
      <c r="A24" s="106"/>
      <c r="B24" s="106" t="s">
        <v>153</v>
      </c>
      <c r="C24" s="106"/>
      <c r="D24" s="106"/>
      <c r="E24" s="106"/>
      <c r="F24" s="106"/>
      <c r="G24" s="106"/>
      <c r="H24" s="106"/>
      <c r="I24" s="106"/>
    </row>
    <row r="25" spans="1:11" ht="15.6" x14ac:dyDescent="0.3">
      <c r="A25" s="106"/>
      <c r="B25" s="106" t="s">
        <v>154</v>
      </c>
      <c r="C25" s="106"/>
      <c r="D25" s="106"/>
      <c r="E25" s="106"/>
      <c r="F25" s="106"/>
      <c r="G25" s="106"/>
      <c r="H25" s="106"/>
      <c r="I25" s="106"/>
    </row>
    <row r="26" spans="1:11" ht="15.6" x14ac:dyDescent="0.3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11" ht="15.6" x14ac:dyDescent="0.3">
      <c r="A27" s="106"/>
      <c r="B27" s="106"/>
      <c r="C27" s="106"/>
      <c r="D27" s="106"/>
      <c r="E27" s="106"/>
      <c r="F27" s="106"/>
      <c r="G27" s="106"/>
      <c r="H27" s="106"/>
      <c r="I27" s="106"/>
    </row>
  </sheetData>
  <mergeCells count="12">
    <mergeCell ref="A16:A20"/>
    <mergeCell ref="B16:B20"/>
    <mergeCell ref="C16:C20"/>
    <mergeCell ref="F1:K1"/>
    <mergeCell ref="A9:A10"/>
    <mergeCell ref="B9:B10"/>
    <mergeCell ref="C9:C10"/>
    <mergeCell ref="D9:D10"/>
    <mergeCell ref="F9:K9"/>
    <mergeCell ref="A11:A15"/>
    <mergeCell ref="B11:B15"/>
    <mergeCell ref="C11:C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приложение 5</vt:lpstr>
      <vt:lpstr>для образования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2023-05-17T09:44:08Z</dcterms:modified>
</cp:coreProperties>
</file>