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348" yWindow="3348" windowWidth="21600" windowHeight="11400" tabRatio="143" activeTab="1"/>
  </bookViews>
  <sheets>
    <sheet name="2023г" sheetId="2" r:id="rId1"/>
    <sheet name="2024-2025гг" sheetId="3" r:id="rId2"/>
  </sheets>
  <definedNames>
    <definedName name="_xlnm._FilterDatabase" localSheetId="0" hidden="1">'2023г'!$A$13:$E$78</definedName>
    <definedName name="_xlnm._FilterDatabase" localSheetId="1" hidden="1">'2024-2025гг'!$A$13:$H$78</definedName>
    <definedName name="_xlnm.Print_Area" localSheetId="0">'2023г'!$A$1:$E$78</definedName>
    <definedName name="_xlnm.Print_Area" localSheetId="1">'2024-2025гг'!$A$1:$H$78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3"/>
  <c r="C55" i="2" l="1"/>
  <c r="F14" i="3" l="1"/>
  <c r="C73"/>
  <c r="C71"/>
  <c r="C68"/>
  <c r="C63"/>
  <c r="C57"/>
  <c r="C54"/>
  <c r="C49"/>
  <c r="C47"/>
  <c r="C45"/>
  <c r="C40"/>
  <c r="C32"/>
  <c r="C26"/>
  <c r="C23"/>
  <c r="C14"/>
  <c r="C77" i="2"/>
  <c r="C73"/>
  <c r="C71"/>
  <c r="C68"/>
  <c r="C63"/>
  <c r="C57"/>
  <c r="C54"/>
  <c r="C49"/>
  <c r="C47"/>
  <c r="C45"/>
  <c r="C40"/>
  <c r="C32"/>
  <c r="C26"/>
  <c r="C23"/>
  <c r="C14"/>
  <c r="C78" i="3" l="1"/>
  <c r="C78" i="2"/>
  <c r="D49" i="3" l="1"/>
  <c r="G77"/>
  <c r="G76"/>
  <c r="G75"/>
  <c r="G74"/>
  <c r="G72"/>
  <c r="G70"/>
  <c r="G69"/>
  <c r="G61"/>
  <c r="G60"/>
  <c r="G59"/>
  <c r="G58"/>
  <c r="G56"/>
  <c r="G55"/>
  <c r="G53"/>
  <c r="G52"/>
  <c r="G51"/>
  <c r="G50"/>
  <c r="G49"/>
  <c r="G48"/>
  <c r="G42"/>
  <c r="G39"/>
  <c r="G38"/>
  <c r="G37"/>
  <c r="G36"/>
  <c r="G35"/>
  <c r="G34"/>
  <c r="G33"/>
  <c r="G31"/>
  <c r="G22"/>
  <c r="G21"/>
  <c r="G20"/>
  <c r="G19"/>
  <c r="G18"/>
  <c r="G17"/>
  <c r="G16"/>
  <c r="G15"/>
  <c r="D77"/>
  <c r="D74"/>
  <c r="D72"/>
  <c r="D70"/>
  <c r="D69"/>
  <c r="D61"/>
  <c r="D60"/>
  <c r="D59"/>
  <c r="D58"/>
  <c r="D56"/>
  <c r="D55"/>
  <c r="D53"/>
  <c r="D52"/>
  <c r="D51"/>
  <c r="D50"/>
  <c r="D48"/>
  <c r="D42"/>
  <c r="D39"/>
  <c r="D38"/>
  <c r="D37"/>
  <c r="D36"/>
  <c r="D35"/>
  <c r="D34"/>
  <c r="D33"/>
  <c r="D31"/>
  <c r="D30"/>
  <c r="D22"/>
  <c r="D21"/>
  <c r="D20"/>
  <c r="D19"/>
  <c r="D18"/>
  <c r="D17"/>
  <c r="D16"/>
  <c r="H73"/>
  <c r="H71"/>
  <c r="H68"/>
  <c r="H63"/>
  <c r="H57"/>
  <c r="H54"/>
  <c r="H47"/>
  <c r="H45"/>
  <c r="H40"/>
  <c r="H32"/>
  <c r="H26"/>
  <c r="H23"/>
  <c r="H14"/>
  <c r="E73"/>
  <c r="E71"/>
  <c r="D71" s="1"/>
  <c r="E68"/>
  <c r="E63"/>
  <c r="E57"/>
  <c r="E54"/>
  <c r="E47"/>
  <c r="E45"/>
  <c r="E40"/>
  <c r="E32"/>
  <c r="E26"/>
  <c r="E23"/>
  <c r="E14"/>
  <c r="D15"/>
  <c r="E78" l="1"/>
  <c r="H78"/>
  <c r="D53" i="2"/>
  <c r="D39"/>
  <c r="D37"/>
  <c r="D60"/>
  <c r="D75"/>
  <c r="D72"/>
  <c r="D70"/>
  <c r="D69"/>
  <c r="D65"/>
  <c r="D61"/>
  <c r="D59"/>
  <c r="D58"/>
  <c r="D56"/>
  <c r="D52"/>
  <c r="D51"/>
  <c r="D43"/>
  <c r="D42"/>
  <c r="D41"/>
  <c r="D36"/>
  <c r="D35"/>
  <c r="D34"/>
  <c r="D33"/>
  <c r="D15"/>
  <c r="D76" l="1"/>
  <c r="D74"/>
  <c r="D55"/>
  <c r="D50"/>
  <c r="D49"/>
  <c r="D48"/>
  <c r="D80" l="1"/>
  <c r="E73"/>
  <c r="D73" s="1"/>
  <c r="E71"/>
  <c r="D71" s="1"/>
  <c r="E68"/>
  <c r="D68" s="1"/>
  <c r="D67"/>
  <c r="D66"/>
  <c r="D64"/>
  <c r="E63"/>
  <c r="D63" s="1"/>
  <c r="D62"/>
  <c r="E57"/>
  <c r="D57" s="1"/>
  <c r="E54"/>
  <c r="D54" s="1"/>
  <c r="E47"/>
  <c r="D46"/>
  <c r="E45"/>
  <c r="D44"/>
  <c r="E40"/>
  <c r="D40" s="1"/>
  <c r="E32"/>
  <c r="D32" s="1"/>
  <c r="D29"/>
  <c r="D28"/>
  <c r="D27"/>
  <c r="D25"/>
  <c r="D24"/>
  <c r="E23"/>
  <c r="D23" s="1"/>
  <c r="D45" l="1"/>
  <c r="C82"/>
  <c r="D47"/>
  <c r="F73" i="3" l="1"/>
  <c r="F71"/>
  <c r="F68"/>
  <c r="F63"/>
  <c r="F57"/>
  <c r="F54"/>
  <c r="F47"/>
  <c r="F45"/>
  <c r="F40"/>
  <c r="F32"/>
  <c r="F26"/>
  <c r="F23"/>
  <c r="F78" l="1"/>
  <c r="C82"/>
  <c r="D80" l="1"/>
  <c r="D27" l="1"/>
  <c r="G27"/>
  <c r="D28"/>
  <c r="G28"/>
  <c r="G30"/>
  <c r="D24" l="1"/>
  <c r="D29"/>
  <c r="D67" l="1"/>
  <c r="D66"/>
  <c r="D65"/>
  <c r="D64"/>
  <c r="D63"/>
  <c r="D62"/>
  <c r="D57"/>
  <c r="D46"/>
  <c r="D45"/>
  <c r="D44"/>
  <c r="D43"/>
  <c r="D41"/>
  <c r="D40"/>
  <c r="D26"/>
  <c r="D25"/>
  <c r="D23"/>
  <c r="D32" l="1"/>
  <c r="D54"/>
  <c r="D73"/>
  <c r="F82"/>
  <c r="D68"/>
  <c r="D47" l="1"/>
  <c r="G67" l="1"/>
  <c r="G66"/>
  <c r="G65"/>
  <c r="G64"/>
  <c r="G62"/>
  <c r="G46"/>
  <c r="G44"/>
  <c r="G43"/>
  <c r="G41"/>
  <c r="G29"/>
  <c r="G25"/>
  <c r="G24"/>
  <c r="G23" l="1"/>
  <c r="G73"/>
  <c r="G45"/>
  <c r="G68"/>
  <c r="G71"/>
  <c r="G54"/>
  <c r="G47"/>
  <c r="G40"/>
  <c r="G26"/>
  <c r="G63"/>
  <c r="G57"/>
  <c r="G14"/>
  <c r="D18" i="2" l="1"/>
  <c r="E14"/>
  <c r="D14" s="1"/>
  <c r="D19"/>
  <c r="D20"/>
  <c r="D16"/>
  <c r="D21"/>
  <c r="D17"/>
  <c r="D22"/>
  <c r="D31"/>
  <c r="E26"/>
  <c r="D26" s="1"/>
  <c r="D30"/>
  <c r="E78" l="1"/>
  <c r="E82" l="1"/>
  <c r="D78"/>
  <c r="E82" i="3" l="1"/>
  <c r="D78"/>
  <c r="D14"/>
  <c r="G32"/>
  <c r="G78" l="1"/>
  <c r="H82"/>
</calcChain>
</file>

<file path=xl/sharedStrings.xml><?xml version="1.0" encoding="utf-8"?>
<sst xmlns="http://schemas.openxmlformats.org/spreadsheetml/2006/main" count="293" uniqueCount="151">
  <si>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</si>
  <si>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</si>
  <si>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</si>
  <si>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</si>
  <si>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</si>
  <si>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</si>
  <si>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</si>
  <si>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</si>
  <si>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</si>
  <si>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</si>
  <si>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</si>
  <si>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</si>
  <si>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</si>
  <si>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</si>
  <si>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</si>
  <si>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</si>
  <si>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</si>
  <si>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</si>
  <si>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</si>
  <si>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</si>
  <si>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</si>
  <si>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</si>
  <si>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</si>
  <si>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</si>
  <si>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</si>
  <si>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</si>
  <si>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</si>
  <si>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</si>
  <si>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</si>
  <si>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</si>
  <si>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</si>
  <si>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</si>
  <si>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</si>
  <si>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</si>
  <si>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</si>
  <si>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</si>
  <si>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</si>
  <si>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</si>
  <si>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</si>
  <si>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</si>
  <si>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</si>
  <si>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</si>
  <si>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</si>
  <si>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</si>
  <si>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</si>
  <si>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</si>
  <si>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</si>
  <si>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</si>
  <si>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</si>
  <si>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</si>
  <si>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</si>
  <si>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</si>
  <si>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</si>
  <si>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</si>
  <si>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</si>
  <si>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</si>
  <si>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</si>
  <si>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</si>
  <si>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</si>
  <si>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</si>
  <si>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</si>
  <si>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</si>
  <si>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</si>
  <si>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</si>
  <si>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</si>
  <si>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</si>
  <si>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</si>
  <si>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</si>
  <si>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</si>
  <si>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</si>
  <si>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</si>
  <si>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</si>
  <si>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</si>
  <si>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</si>
  <si>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</si>
  <si>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</si>
  <si>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</si>
  <si>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</si>
  <si>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</si>
  <si>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</si>
  <si>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</si>
  <si>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</si>
  <si>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</si>
  <si>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</si>
  <si>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</si>
  <si>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</si>
  <si>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</si>
  <si>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</si>
  <si>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</si>
  <si>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</si>
  <si>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</si>
  <si>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</si>
  <si>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</si>
  <si>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</si>
  <si>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</si>
  <si>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</si>
  <si>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</si>
  <si>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</si>
  <si>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</si>
  <si>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</si>
  <si>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</si>
  <si>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</si>
  <si>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</si>
  <si>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</si>
  <si>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</si>
  <si>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</si>
  <si>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</si>
  <si>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</si>
  <si>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</si>
  <si>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</si>
  <si>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</si>
  <si>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</si>
  <si>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</si>
  <si>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</si>
  <si>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</si>
  <si>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</si>
  <si>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</si>
  <si>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</si>
  <si>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</si>
  <si>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</si>
  <si>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</si>
  <si>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</si>
  <si>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</si>
  <si>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>в решение "О бюджете муниципального образования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</si>
  <si>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</si>
  <si>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</si>
  <si>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</si>
  <si>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</si>
  <si>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</si>
  <si>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</si>
  <si>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</si>
  <si>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</si>
  <si>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 к   решению  "О бюджете муниципального</t>
  </si>
  <si>
    <t xml:space="preserve">Молодежная политика </t>
  </si>
  <si>
    <t>к решению "О внесении изменений и дополнений</t>
  </si>
  <si>
    <t>2023г</t>
  </si>
  <si>
    <t>Итого с изменениями 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</si>
  <si>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</si>
  <si>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2024г</t>
  </si>
  <si>
    <t>Итого с изменениями 2024 год</t>
  </si>
  <si>
    <t xml:space="preserve">Приложение </t>
  </si>
  <si>
    <t xml:space="preserve"> "Усть-Коксинский район" Республики Алтай на 2023 год</t>
  </si>
  <si>
    <t>и плановый период 2024 и 2025 годов"</t>
  </si>
  <si>
    <t>образования "Усть-Коксинский район" на 2023 год</t>
  </si>
  <si>
    <t xml:space="preserve">                                                                                                   и   плановый период 2024 и 2025 годов"</t>
  </si>
  <si>
    <t>Распределение бюджетных ассигнований по разделам, подразделам классификации расходов местного бюджета  на 2023 год</t>
  </si>
  <si>
    <t>Распределение бюджетных ассигнований по разделам, подразделам классификации расходов местного бюджета  на 2024-2025 годы</t>
  </si>
  <si>
    <t>2025г</t>
  </si>
  <si>
    <t>Итого с изменениями 2025 год</t>
  </si>
  <si>
    <t>Приложение 11</t>
  </si>
  <si>
    <t>Приложение 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</si>
</sst>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view="pageBreakPreview" topLeftCell="A6" zoomScale="110" zoomScaleSheetLayoutView="110" workbookViewId="0">
      <selection activeCell="C16" sqref="C16"/>
    </sheetView>
  </sheetViews>
  <sheetFormatPr defaultColWidth="9.109375" defaultRowHeight="13.5" customHeight="1"/>
  <cols>
    <col min="1" max="1" width="40.5546875" style="1" customWidth="1"/>
    <col min="2" max="2" width="9.88671875" style="2" customWidth="1"/>
    <col min="3" max="3" width="18.33203125" style="2" customWidth="1"/>
    <col min="4" max="4" width="18" style="2" customWidth="1"/>
    <col min="5" max="5" width="18.88671875" style="2" customWidth="1"/>
    <col min="6" max="6" width="12.109375" style="6" customWidth="1"/>
    <col min="7" max="16384" width="9.109375" style="6"/>
  </cols>
  <sheetData>
    <row r="1" spans="1:6" ht="13.5" hidden="1" customHeight="1">
      <c r="B1" s="27" t="s">
        <v>140</v>
      </c>
      <c r="C1" s="27"/>
      <c r="D1" s="27"/>
      <c r="E1" s="27"/>
    </row>
    <row r="2" spans="1:6" ht="15" hidden="1" customHeight="1">
      <c r="B2" s="27" t="s">
        <v>134</v>
      </c>
      <c r="C2" s="27"/>
      <c r="D2" s="27"/>
      <c r="E2" s="27"/>
    </row>
    <row r="3" spans="1:6" ht="15" hidden="1" customHeight="1">
      <c r="A3" s="27" t="s">
        <v>123</v>
      </c>
      <c r="B3" s="27"/>
      <c r="C3" s="27"/>
      <c r="D3" s="27"/>
      <c r="E3" s="27"/>
    </row>
    <row r="4" spans="1:6" ht="15" hidden="1" customHeight="1">
      <c r="A4" s="27" t="s">
        <v>141</v>
      </c>
      <c r="B4" s="27"/>
      <c r="C4" s="27"/>
      <c r="D4" s="27"/>
      <c r="E4" s="27"/>
    </row>
    <row r="5" spans="1:6" ht="15" hidden="1" customHeight="1">
      <c r="B5" s="23"/>
      <c r="C5" s="23"/>
      <c r="D5" s="27" t="s">
        <v>142</v>
      </c>
      <c r="E5" s="27"/>
    </row>
    <row r="6" spans="1:6" ht="15" customHeight="1">
      <c r="A6" s="27" t="s">
        <v>149</v>
      </c>
      <c r="B6" s="27"/>
      <c r="C6" s="27"/>
      <c r="D6" s="27"/>
      <c r="E6" s="27"/>
    </row>
    <row r="7" spans="1:6" ht="11.25" customHeight="1">
      <c r="A7" s="27" t="s">
        <v>132</v>
      </c>
      <c r="B7" s="27"/>
      <c r="C7" s="27"/>
      <c r="D7" s="27"/>
      <c r="E7" s="27"/>
    </row>
    <row r="8" spans="1:6" ht="12.75" customHeight="1">
      <c r="A8" s="27" t="s">
        <v>143</v>
      </c>
      <c r="B8" s="27"/>
      <c r="C8" s="27"/>
      <c r="D8" s="27"/>
      <c r="E8" s="27"/>
    </row>
    <row r="9" spans="1:6" ht="15" customHeight="1">
      <c r="A9" s="28" t="s">
        <v>144</v>
      </c>
      <c r="B9" s="27"/>
      <c r="C9" s="27"/>
      <c r="D9" s="27"/>
      <c r="E9" s="27"/>
    </row>
    <row r="10" spans="1:6" ht="33" customHeight="1">
      <c r="A10" s="29" t="s">
        <v>145</v>
      </c>
      <c r="B10" s="29"/>
      <c r="C10" s="29"/>
      <c r="D10" s="29"/>
      <c r="E10" s="29"/>
      <c r="F10" s="8"/>
    </row>
    <row r="11" spans="1:6" ht="15" customHeight="1">
      <c r="A11" s="30" t="s">
        <v>122</v>
      </c>
      <c r="B11" s="30"/>
      <c r="C11" s="30"/>
      <c r="D11" s="30"/>
      <c r="E11" s="30"/>
      <c r="F11" s="8"/>
    </row>
    <row r="12" spans="1:6" s="9" customFormat="1" ht="36.75" customHeight="1">
      <c r="A12" s="3" t="s">
        <v>0</v>
      </c>
      <c r="B12" s="3" t="s">
        <v>1</v>
      </c>
      <c r="C12" s="3" t="s">
        <v>135</v>
      </c>
      <c r="D12" s="3" t="s">
        <v>2</v>
      </c>
      <c r="E12" s="3" t="s">
        <v>136</v>
      </c>
    </row>
    <row r="13" spans="1:6" s="9" customFormat="1" ht="11.25" customHeight="1">
      <c r="A13" s="3">
        <v>1</v>
      </c>
      <c r="B13" s="3">
        <v>2</v>
      </c>
      <c r="C13" s="3"/>
      <c r="D13" s="3">
        <v>3</v>
      </c>
      <c r="E13" s="3">
        <v>4</v>
      </c>
    </row>
    <row r="14" spans="1:6" ht="18.75" customHeight="1">
      <c r="A14" s="10" t="s">
        <v>3</v>
      </c>
      <c r="B14" s="16" t="s">
        <v>4</v>
      </c>
      <c r="C14" s="17">
        <f>C15+C16+C17+C19+C20+C21+C22+C18</f>
        <v>53614991.239999995</v>
      </c>
      <c r="D14" s="17">
        <f>E14-C14</f>
        <v>-650303.69999999553</v>
      </c>
      <c r="E14" s="17">
        <f>E15+E16+E17+E19+E20+E21+E22+E18</f>
        <v>52964687.539999999</v>
      </c>
    </row>
    <row r="15" spans="1:6" ht="26.25" customHeight="1">
      <c r="A15" s="18" t="s">
        <v>5</v>
      </c>
      <c r="B15" s="19" t="s">
        <v>6</v>
      </c>
      <c r="C15" s="20">
        <v>1438760</v>
      </c>
      <c r="D15" s="20">
        <f>E15-C15</f>
        <v>146030</v>
      </c>
      <c r="E15" s="20">
        <v>1584790</v>
      </c>
    </row>
    <row r="16" spans="1:6" ht="37.5" customHeight="1">
      <c r="A16" s="18" t="s">
        <v>7</v>
      </c>
      <c r="B16" s="19" t="s">
        <v>8</v>
      </c>
      <c r="C16" s="20">
        <v>999840</v>
      </c>
      <c r="D16" s="20">
        <f t="shared" ref="D16:D22" si="0">E16-C16</f>
        <v>1340450</v>
      </c>
      <c r="E16" s="20">
        <v>2340290</v>
      </c>
    </row>
    <row r="17" spans="1:5" ht="36" customHeight="1">
      <c r="A17" s="18" t="s">
        <v>9</v>
      </c>
      <c r="B17" s="19" t="s">
        <v>10</v>
      </c>
      <c r="C17" s="20">
        <v>19289590</v>
      </c>
      <c r="D17" s="20">
        <f t="shared" si="0"/>
        <v>-3678335</v>
      </c>
      <c r="E17" s="20">
        <v>15611255</v>
      </c>
    </row>
    <row r="18" spans="1:5" ht="18" customHeight="1">
      <c r="A18" s="18" t="s">
        <v>125</v>
      </c>
      <c r="B18" s="19" t="s">
        <v>124</v>
      </c>
      <c r="C18" s="20">
        <v>4000</v>
      </c>
      <c r="D18" s="20">
        <f t="shared" si="0"/>
        <v>-2300</v>
      </c>
      <c r="E18" s="20">
        <v>1700</v>
      </c>
    </row>
    <row r="19" spans="1:5" ht="35.25" customHeight="1">
      <c r="A19" s="18" t="s">
        <v>11</v>
      </c>
      <c r="B19" s="19" t="s">
        <v>12</v>
      </c>
      <c r="C19" s="20">
        <v>9397770</v>
      </c>
      <c r="D19" s="20">
        <f t="shared" si="0"/>
        <v>-1040904</v>
      </c>
      <c r="E19" s="20">
        <v>8356866</v>
      </c>
    </row>
    <row r="20" spans="1:5" ht="20.25" customHeight="1">
      <c r="A20" s="18" t="s">
        <v>13</v>
      </c>
      <c r="B20" s="19" t="s">
        <v>14</v>
      </c>
      <c r="C20" s="20">
        <v>0</v>
      </c>
      <c r="D20" s="20">
        <f t="shared" si="0"/>
        <v>0</v>
      </c>
      <c r="E20" s="20">
        <v>0</v>
      </c>
    </row>
    <row r="21" spans="1:5" ht="19.5" customHeight="1">
      <c r="A21" s="18" t="s">
        <v>15</v>
      </c>
      <c r="B21" s="19" t="s">
        <v>16</v>
      </c>
      <c r="C21" s="20">
        <v>500000</v>
      </c>
      <c r="D21" s="20">
        <f t="shared" si="0"/>
        <v>500000</v>
      </c>
      <c r="E21" s="20">
        <v>1000000</v>
      </c>
    </row>
    <row r="22" spans="1:5" ht="21" customHeight="1">
      <c r="A22" s="18" t="s">
        <v>17</v>
      </c>
      <c r="B22" s="19" t="s">
        <v>18</v>
      </c>
      <c r="C22" s="20">
        <v>21985031.239999998</v>
      </c>
      <c r="D22" s="20">
        <f t="shared" si="0"/>
        <v>2084755.3000000007</v>
      </c>
      <c r="E22" s="20">
        <v>24069786.539999999</v>
      </c>
    </row>
    <row r="23" spans="1:5" ht="24.75" hidden="1" customHeight="1">
      <c r="A23" s="10" t="s">
        <v>19</v>
      </c>
      <c r="B23" s="16" t="s">
        <v>20</v>
      </c>
      <c r="C23" s="17">
        <f>C24+C25</f>
        <v>0</v>
      </c>
      <c r="D23" s="17">
        <f>E23-C23</f>
        <v>0</v>
      </c>
      <c r="E23" s="17">
        <f>E24+E25</f>
        <v>0</v>
      </c>
    </row>
    <row r="24" spans="1:5" ht="24.75" hidden="1" customHeight="1">
      <c r="A24" s="18" t="s">
        <v>21</v>
      </c>
      <c r="B24" s="19" t="s">
        <v>22</v>
      </c>
      <c r="C24" s="20">
        <v>0</v>
      </c>
      <c r="D24" s="20">
        <f t="shared" ref="D24:D61" si="1">E24-C24</f>
        <v>0</v>
      </c>
      <c r="E24" s="20">
        <v>0</v>
      </c>
    </row>
    <row r="25" spans="1:5" ht="24.75" hidden="1" customHeight="1">
      <c r="A25" s="18" t="s">
        <v>23</v>
      </c>
      <c r="B25" s="19" t="s">
        <v>24</v>
      </c>
      <c r="C25" s="12"/>
      <c r="D25" s="24">
        <f t="shared" si="1"/>
        <v>0</v>
      </c>
      <c r="E25" s="25"/>
    </row>
    <row r="26" spans="1:5" ht="24.75" customHeight="1">
      <c r="A26" s="10" t="s">
        <v>25</v>
      </c>
      <c r="B26" s="16" t="s">
        <v>26</v>
      </c>
      <c r="C26" s="17">
        <f>C27+C28+C29+C30+C31</f>
        <v>4036652</v>
      </c>
      <c r="D26" s="17">
        <f>E26-C26</f>
        <v>216798.25</v>
      </c>
      <c r="E26" s="17">
        <f>E27+E28+E29+E30+E31</f>
        <v>4253450.25</v>
      </c>
    </row>
    <row r="27" spans="1:5" ht="24.75" hidden="1" customHeight="1">
      <c r="A27" s="18" t="s">
        <v>27</v>
      </c>
      <c r="B27" s="19" t="s">
        <v>28</v>
      </c>
      <c r="C27" s="12"/>
      <c r="D27" s="24">
        <f t="shared" si="1"/>
        <v>0</v>
      </c>
      <c r="E27" s="25"/>
    </row>
    <row r="28" spans="1:5" ht="24.75" hidden="1" customHeight="1">
      <c r="A28" s="18" t="s">
        <v>29</v>
      </c>
      <c r="B28" s="19" t="s">
        <v>30</v>
      </c>
      <c r="C28" s="12"/>
      <c r="D28" s="24">
        <f t="shared" si="1"/>
        <v>0</v>
      </c>
      <c r="E28" s="25"/>
    </row>
    <row r="29" spans="1:5" ht="35.25" hidden="1" customHeight="1">
      <c r="A29" s="18" t="s">
        <v>131</v>
      </c>
      <c r="B29" s="19" t="s">
        <v>31</v>
      </c>
      <c r="C29" s="20">
        <v>0</v>
      </c>
      <c r="D29" s="20">
        <f t="shared" si="1"/>
        <v>0</v>
      </c>
      <c r="E29" s="20">
        <v>0</v>
      </c>
    </row>
    <row r="30" spans="1:5" ht="32.25" customHeight="1">
      <c r="A30" s="18" t="s">
        <v>137</v>
      </c>
      <c r="B30" s="19" t="s">
        <v>32</v>
      </c>
      <c r="C30" s="20">
        <v>4009100</v>
      </c>
      <c r="D30" s="20">
        <f t="shared" si="1"/>
        <v>244350.25</v>
      </c>
      <c r="E30" s="20">
        <v>4253450.25</v>
      </c>
    </row>
    <row r="31" spans="1:5" ht="21.75" customHeight="1">
      <c r="A31" s="18" t="s">
        <v>33</v>
      </c>
      <c r="B31" s="19" t="s">
        <v>34</v>
      </c>
      <c r="C31" s="20">
        <v>27552</v>
      </c>
      <c r="D31" s="20">
        <f t="shared" si="1"/>
        <v>-27552</v>
      </c>
      <c r="E31" s="20">
        <v>0</v>
      </c>
    </row>
    <row r="32" spans="1:5" ht="21.75" customHeight="1">
      <c r="A32" s="10" t="s">
        <v>35</v>
      </c>
      <c r="B32" s="16" t="s">
        <v>36</v>
      </c>
      <c r="C32" s="17">
        <f>C33+C34+C35+C36+C37+C38+C39</f>
        <v>16102910</v>
      </c>
      <c r="D32" s="17">
        <f>E32-C32</f>
        <v>928135</v>
      </c>
      <c r="E32" s="17">
        <f>E33+E34+E35+E36+E37+E38+E39</f>
        <v>17031045</v>
      </c>
    </row>
    <row r="33" spans="1:5" ht="21" customHeight="1">
      <c r="A33" s="18" t="s">
        <v>37</v>
      </c>
      <c r="B33" s="19" t="s">
        <v>38</v>
      </c>
      <c r="C33" s="20">
        <v>871600</v>
      </c>
      <c r="D33" s="20">
        <f t="shared" si="1"/>
        <v>94900</v>
      </c>
      <c r="E33" s="20">
        <v>966500</v>
      </c>
    </row>
    <row r="34" spans="1:5" ht="24.75" customHeight="1">
      <c r="A34" s="18" t="s">
        <v>39</v>
      </c>
      <c r="B34" s="19" t="s">
        <v>40</v>
      </c>
      <c r="C34" s="20">
        <v>0</v>
      </c>
      <c r="D34" s="20">
        <f t="shared" si="1"/>
        <v>0</v>
      </c>
      <c r="E34" s="20">
        <v>0</v>
      </c>
    </row>
    <row r="35" spans="1:5" ht="24.75" hidden="1" customHeight="1">
      <c r="A35" s="18" t="s">
        <v>41</v>
      </c>
      <c r="B35" s="19" t="s">
        <v>42</v>
      </c>
      <c r="C35" s="20"/>
      <c r="D35" s="20">
        <f t="shared" si="1"/>
        <v>0</v>
      </c>
      <c r="E35" s="20"/>
    </row>
    <row r="36" spans="1:5" ht="24.75" hidden="1" customHeight="1">
      <c r="A36" s="18" t="s">
        <v>43</v>
      </c>
      <c r="B36" s="19" t="s">
        <v>44</v>
      </c>
      <c r="C36" s="20"/>
      <c r="D36" s="20">
        <f t="shared" si="1"/>
        <v>0</v>
      </c>
      <c r="E36" s="20"/>
    </row>
    <row r="37" spans="1:5" ht="20.25" customHeight="1">
      <c r="A37" s="18" t="s">
        <v>45</v>
      </c>
      <c r="B37" s="19" t="s">
        <v>46</v>
      </c>
      <c r="C37" s="20">
        <v>15168410</v>
      </c>
      <c r="D37" s="20">
        <f t="shared" si="1"/>
        <v>66050</v>
      </c>
      <c r="E37" s="20">
        <v>15234460</v>
      </c>
    </row>
    <row r="38" spans="1:5" ht="24.75" hidden="1" customHeight="1">
      <c r="A38" s="18" t="s">
        <v>47</v>
      </c>
      <c r="B38" s="19" t="s">
        <v>48</v>
      </c>
      <c r="C38" s="20"/>
      <c r="D38" s="20"/>
      <c r="E38" s="20"/>
    </row>
    <row r="39" spans="1:5" ht="24.75" customHeight="1">
      <c r="A39" s="18" t="s">
        <v>49</v>
      </c>
      <c r="B39" s="19" t="s">
        <v>50</v>
      </c>
      <c r="C39" s="20">
        <v>62900</v>
      </c>
      <c r="D39" s="20">
        <f t="shared" si="1"/>
        <v>767185</v>
      </c>
      <c r="E39" s="20">
        <v>830085</v>
      </c>
    </row>
    <row r="40" spans="1:5" ht="24.75" customHeight="1">
      <c r="A40" s="10" t="s">
        <v>51</v>
      </c>
      <c r="B40" s="16" t="s">
        <v>52</v>
      </c>
      <c r="C40" s="17">
        <f>C41+C42+C43+C44</f>
        <v>1683549</v>
      </c>
      <c r="D40" s="17">
        <f>E40-C40</f>
        <v>7055906.4100000001</v>
      </c>
      <c r="E40" s="17">
        <f>E41+E42+E43+E44</f>
        <v>8739455.4100000001</v>
      </c>
    </row>
    <row r="41" spans="1:5" ht="24.75" customHeight="1">
      <c r="A41" s="18" t="s">
        <v>53</v>
      </c>
      <c r="B41" s="19" t="s">
        <v>54</v>
      </c>
      <c r="C41" s="20">
        <v>0</v>
      </c>
      <c r="D41" s="20">
        <f t="shared" si="1"/>
        <v>1000500</v>
      </c>
      <c r="E41" s="20">
        <v>1000500</v>
      </c>
    </row>
    <row r="42" spans="1:5" ht="24.75" customHeight="1">
      <c r="A42" s="18" t="s">
        <v>55</v>
      </c>
      <c r="B42" s="19" t="s">
        <v>56</v>
      </c>
      <c r="C42" s="20">
        <v>1683549</v>
      </c>
      <c r="D42" s="20">
        <f t="shared" si="1"/>
        <v>5504396.4100000001</v>
      </c>
      <c r="E42" s="20">
        <v>7187945.4100000001</v>
      </c>
    </row>
    <row r="43" spans="1:5" ht="24.75" customHeight="1">
      <c r="A43" s="18" t="s">
        <v>57</v>
      </c>
      <c r="B43" s="19" t="s">
        <v>58</v>
      </c>
      <c r="C43" s="20">
        <v>0</v>
      </c>
      <c r="D43" s="20">
        <f t="shared" si="1"/>
        <v>551010</v>
      </c>
      <c r="E43" s="20">
        <v>551010</v>
      </c>
    </row>
    <row r="44" spans="1:5" ht="24.75" hidden="1" customHeight="1">
      <c r="A44" s="18" t="s">
        <v>59</v>
      </c>
      <c r="B44" s="19" t="s">
        <v>60</v>
      </c>
      <c r="C44" s="12"/>
      <c r="D44" s="24">
        <f t="shared" si="1"/>
        <v>0</v>
      </c>
      <c r="E44" s="25"/>
    </row>
    <row r="45" spans="1:5" ht="24.75" hidden="1" customHeight="1">
      <c r="A45" s="10" t="s">
        <v>61</v>
      </c>
      <c r="B45" s="16" t="s">
        <v>62</v>
      </c>
      <c r="C45" s="22">
        <f>C46</f>
        <v>0</v>
      </c>
      <c r="D45" s="24">
        <f t="shared" si="1"/>
        <v>0</v>
      </c>
      <c r="E45" s="26">
        <f>E46</f>
        <v>0</v>
      </c>
    </row>
    <row r="46" spans="1:5" ht="24.75" hidden="1" customHeight="1">
      <c r="A46" s="18" t="s">
        <v>63</v>
      </c>
      <c r="B46" s="19" t="s">
        <v>64</v>
      </c>
      <c r="C46" s="12"/>
      <c r="D46" s="24">
        <f t="shared" si="1"/>
        <v>0</v>
      </c>
      <c r="E46" s="25"/>
    </row>
    <row r="47" spans="1:5" ht="24.75" customHeight="1">
      <c r="A47" s="10" t="s">
        <v>65</v>
      </c>
      <c r="B47" s="16" t="s">
        <v>66</v>
      </c>
      <c r="C47" s="17">
        <f>C48+C49+C51+C52+C53+C50</f>
        <v>396857413.27000004</v>
      </c>
      <c r="D47" s="17">
        <f>E47-C47</f>
        <v>371355556.63999993</v>
      </c>
      <c r="E47" s="17">
        <f>E48+E49+E51+E52+E53+E50</f>
        <v>768212969.90999997</v>
      </c>
    </row>
    <row r="48" spans="1:5" ht="24.75" customHeight="1">
      <c r="A48" s="18" t="s">
        <v>67</v>
      </c>
      <c r="B48" s="19" t="s">
        <v>68</v>
      </c>
      <c r="C48" s="20">
        <v>65513262</v>
      </c>
      <c r="D48" s="20">
        <f t="shared" si="1"/>
        <v>97299426.689999998</v>
      </c>
      <c r="E48" s="20">
        <v>162812688.69</v>
      </c>
    </row>
    <row r="49" spans="1:5" ht="24.75" customHeight="1">
      <c r="A49" s="18" t="s">
        <v>69</v>
      </c>
      <c r="B49" s="19" t="s">
        <v>70</v>
      </c>
      <c r="C49" s="20">
        <f>247448169.6+877700</f>
        <v>248325869.59999999</v>
      </c>
      <c r="D49" s="20">
        <f t="shared" si="1"/>
        <v>304132456.01999998</v>
      </c>
      <c r="E49" s="20">
        <v>552458325.62</v>
      </c>
    </row>
    <row r="50" spans="1:5" ht="24.75" customHeight="1">
      <c r="A50" s="18" t="s">
        <v>127</v>
      </c>
      <c r="B50" s="19" t="s">
        <v>126</v>
      </c>
      <c r="C50" s="20">
        <v>59034257.670000002</v>
      </c>
      <c r="D50" s="20">
        <f t="shared" si="1"/>
        <v>-32248228.07</v>
      </c>
      <c r="E50" s="20">
        <v>26786029.600000001</v>
      </c>
    </row>
    <row r="51" spans="1:5" ht="24.75" hidden="1" customHeight="1">
      <c r="A51" s="18" t="s">
        <v>71</v>
      </c>
      <c r="B51" s="19" t="s">
        <v>72</v>
      </c>
      <c r="C51" s="20"/>
      <c r="D51" s="20">
        <f t="shared" si="1"/>
        <v>0</v>
      </c>
      <c r="E51" s="20"/>
    </row>
    <row r="52" spans="1:5" ht="24.75" customHeight="1">
      <c r="A52" s="18" t="s">
        <v>133</v>
      </c>
      <c r="B52" s="19" t="s">
        <v>73</v>
      </c>
      <c r="C52" s="20">
        <v>1593200</v>
      </c>
      <c r="D52" s="20">
        <f t="shared" si="1"/>
        <v>-1258100</v>
      </c>
      <c r="E52" s="20">
        <v>335100</v>
      </c>
    </row>
    <row r="53" spans="1:5" ht="24.75" customHeight="1">
      <c r="A53" s="18" t="s">
        <v>74</v>
      </c>
      <c r="B53" s="19" t="s">
        <v>75</v>
      </c>
      <c r="C53" s="20">
        <v>22390824</v>
      </c>
      <c r="D53" s="20">
        <f t="shared" si="1"/>
        <v>3430002</v>
      </c>
      <c r="E53" s="20">
        <v>25820826</v>
      </c>
    </row>
    <row r="54" spans="1:5" ht="24.75" customHeight="1">
      <c r="A54" s="10" t="s">
        <v>76</v>
      </c>
      <c r="B54" s="16" t="s">
        <v>77</v>
      </c>
      <c r="C54" s="17">
        <f>C55+C56</f>
        <v>57258811.979999997</v>
      </c>
      <c r="D54" s="17">
        <f>E54-C54</f>
        <v>-2652414.2899999917</v>
      </c>
      <c r="E54" s="17">
        <f>E55+E56</f>
        <v>54606397.690000005</v>
      </c>
    </row>
    <row r="55" spans="1:5" ht="24.75" customHeight="1">
      <c r="A55" s="18" t="s">
        <v>78</v>
      </c>
      <c r="B55" s="19" t="s">
        <v>79</v>
      </c>
      <c r="C55" s="20">
        <f>57131641.98-5000000</f>
        <v>52131641.979999997</v>
      </c>
      <c r="D55" s="20">
        <f t="shared" si="1"/>
        <v>-2577127.7399999946</v>
      </c>
      <c r="E55" s="20">
        <v>49554514.240000002</v>
      </c>
    </row>
    <row r="56" spans="1:5" ht="24.75" customHeight="1">
      <c r="A56" s="18" t="s">
        <v>80</v>
      </c>
      <c r="B56" s="19" t="s">
        <v>81</v>
      </c>
      <c r="C56" s="20">
        <v>5127170</v>
      </c>
      <c r="D56" s="20">
        <f t="shared" si="1"/>
        <v>-75286.549999999814</v>
      </c>
      <c r="E56" s="20">
        <v>5051883.45</v>
      </c>
    </row>
    <row r="57" spans="1:5" ht="24.75" customHeight="1">
      <c r="A57" s="10" t="s">
        <v>82</v>
      </c>
      <c r="B57" s="16" t="s">
        <v>83</v>
      </c>
      <c r="C57" s="17">
        <f>C58+C59+C60+C61+C62</f>
        <v>15749279.57</v>
      </c>
      <c r="D57" s="17">
        <f>E57-C57</f>
        <v>8913637.629999999</v>
      </c>
      <c r="E57" s="17">
        <f>E58+E59+E60+E61+E62</f>
        <v>24662917.199999999</v>
      </c>
    </row>
    <row r="58" spans="1:5" ht="24.75" customHeight="1">
      <c r="A58" s="18" t="s">
        <v>129</v>
      </c>
      <c r="B58" s="19" t="s">
        <v>84</v>
      </c>
      <c r="C58" s="20">
        <v>1122482</v>
      </c>
      <c r="D58" s="20">
        <f t="shared" si="1"/>
        <v>44525</v>
      </c>
      <c r="E58" s="20">
        <v>1167007</v>
      </c>
    </row>
    <row r="59" spans="1:5" ht="24.75" hidden="1" customHeight="1">
      <c r="A59" s="18" t="s">
        <v>85</v>
      </c>
      <c r="B59" s="19" t="s">
        <v>86</v>
      </c>
      <c r="C59" s="20"/>
      <c r="D59" s="20">
        <f t="shared" si="1"/>
        <v>0</v>
      </c>
      <c r="E59" s="20"/>
    </row>
    <row r="60" spans="1:5" ht="24.75" customHeight="1">
      <c r="A60" s="18" t="s">
        <v>87</v>
      </c>
      <c r="B60" s="19" t="s">
        <v>88</v>
      </c>
      <c r="C60" s="20">
        <v>7841909.4199999999</v>
      </c>
      <c r="D60" s="20">
        <f t="shared" si="1"/>
        <v>6173400.7799999993</v>
      </c>
      <c r="E60" s="20">
        <v>14015310.199999999</v>
      </c>
    </row>
    <row r="61" spans="1:5" ht="24.75" customHeight="1">
      <c r="A61" s="18" t="s">
        <v>89</v>
      </c>
      <c r="B61" s="19" t="s">
        <v>90</v>
      </c>
      <c r="C61" s="20">
        <v>6784888.1500000004</v>
      </c>
      <c r="D61" s="20">
        <f t="shared" si="1"/>
        <v>2695711.8499999996</v>
      </c>
      <c r="E61" s="20">
        <v>9480600</v>
      </c>
    </row>
    <row r="62" spans="1:5" ht="24.75" hidden="1" customHeight="1">
      <c r="A62" s="18" t="s">
        <v>91</v>
      </c>
      <c r="B62" s="19" t="s">
        <v>92</v>
      </c>
      <c r="C62" s="12"/>
      <c r="D62" s="24">
        <f t="shared" ref="D62:D72" si="2">E62-C62</f>
        <v>0</v>
      </c>
      <c r="E62" s="25"/>
    </row>
    <row r="63" spans="1:5" ht="24.75" customHeight="1">
      <c r="A63" s="10" t="s">
        <v>93</v>
      </c>
      <c r="B63" s="16" t="s">
        <v>94</v>
      </c>
      <c r="C63" s="17">
        <f>C64+C65+C66+C67</f>
        <v>0</v>
      </c>
      <c r="D63" s="17">
        <f t="shared" si="2"/>
        <v>500000</v>
      </c>
      <c r="E63" s="17">
        <f>E64+E65+E66+E67</f>
        <v>500000</v>
      </c>
    </row>
    <row r="64" spans="1:5" ht="24.75" hidden="1" customHeight="1">
      <c r="A64" s="18" t="s">
        <v>95</v>
      </c>
      <c r="B64" s="19" t="s">
        <v>96</v>
      </c>
      <c r="C64" s="12"/>
      <c r="D64" s="24">
        <f t="shared" si="2"/>
        <v>0</v>
      </c>
      <c r="E64" s="25"/>
    </row>
    <row r="65" spans="1:5" ht="21.75" customHeight="1">
      <c r="A65" s="18" t="s">
        <v>97</v>
      </c>
      <c r="B65" s="19" t="s">
        <v>98</v>
      </c>
      <c r="C65" s="20">
        <v>0</v>
      </c>
      <c r="D65" s="20">
        <f t="shared" si="2"/>
        <v>500000</v>
      </c>
      <c r="E65" s="20">
        <v>500000</v>
      </c>
    </row>
    <row r="66" spans="1:5" ht="24.75" hidden="1" customHeight="1">
      <c r="A66" s="18" t="s">
        <v>99</v>
      </c>
      <c r="B66" s="19" t="s">
        <v>100</v>
      </c>
      <c r="C66" s="20">
        <v>0</v>
      </c>
      <c r="D66" s="20">
        <f t="shared" si="2"/>
        <v>0</v>
      </c>
      <c r="E66" s="20">
        <v>0</v>
      </c>
    </row>
    <row r="67" spans="1:5" ht="24.75" hidden="1" customHeight="1">
      <c r="A67" s="18" t="s">
        <v>101</v>
      </c>
      <c r="B67" s="19" t="s">
        <v>102</v>
      </c>
      <c r="C67" s="12"/>
      <c r="D67" s="24">
        <f t="shared" si="2"/>
        <v>0</v>
      </c>
      <c r="E67" s="25"/>
    </row>
    <row r="68" spans="1:5" ht="18" customHeight="1">
      <c r="A68" s="10" t="s">
        <v>103</v>
      </c>
      <c r="B68" s="16" t="s">
        <v>104</v>
      </c>
      <c r="C68" s="17">
        <f>C69+C70</f>
        <v>2300000</v>
      </c>
      <c r="D68" s="17">
        <f>E68-C68</f>
        <v>-300000</v>
      </c>
      <c r="E68" s="17">
        <f>E69+E70</f>
        <v>2000000</v>
      </c>
    </row>
    <row r="69" spans="1:5" ht="20.25" customHeight="1">
      <c r="A69" s="18" t="s">
        <v>105</v>
      </c>
      <c r="B69" s="19" t="s">
        <v>106</v>
      </c>
      <c r="C69" s="20">
        <v>250000</v>
      </c>
      <c r="D69" s="20">
        <f t="shared" ref="D69:D70" si="3">E69-C69</f>
        <v>-50000</v>
      </c>
      <c r="E69" s="20">
        <v>200000</v>
      </c>
    </row>
    <row r="70" spans="1:5" ht="24.75" customHeight="1">
      <c r="A70" s="18" t="s">
        <v>107</v>
      </c>
      <c r="B70" s="19" t="s">
        <v>108</v>
      </c>
      <c r="C70" s="20">
        <v>2050000</v>
      </c>
      <c r="D70" s="20">
        <f t="shared" si="3"/>
        <v>-250000</v>
      </c>
      <c r="E70" s="20">
        <v>1800000</v>
      </c>
    </row>
    <row r="71" spans="1:5" ht="24.75" customHeight="1">
      <c r="A71" s="10" t="s">
        <v>109</v>
      </c>
      <c r="B71" s="16" t="s">
        <v>110</v>
      </c>
      <c r="C71" s="22">
        <f>C72</f>
        <v>2000</v>
      </c>
      <c r="D71" s="24">
        <f t="shared" si="2"/>
        <v>2000</v>
      </c>
      <c r="E71" s="26">
        <f>E72</f>
        <v>4000</v>
      </c>
    </row>
    <row r="72" spans="1:5" ht="24.75" customHeight="1">
      <c r="A72" s="18" t="s">
        <v>111</v>
      </c>
      <c r="B72" s="19" t="s">
        <v>112</v>
      </c>
      <c r="C72" s="11">
        <v>2000</v>
      </c>
      <c r="D72" s="20">
        <f t="shared" si="2"/>
        <v>2000</v>
      </c>
      <c r="E72" s="20">
        <v>4000</v>
      </c>
    </row>
    <row r="73" spans="1:5" ht="35.25" customHeight="1">
      <c r="A73" s="10" t="s">
        <v>130</v>
      </c>
      <c r="B73" s="16" t="s">
        <v>113</v>
      </c>
      <c r="C73" s="17">
        <f>C74+C75+C76</f>
        <v>31633100</v>
      </c>
      <c r="D73" s="17">
        <f>E73-C73</f>
        <v>13541180</v>
      </c>
      <c r="E73" s="17">
        <f>E74+E75+E76</f>
        <v>45174280</v>
      </c>
    </row>
    <row r="74" spans="1:5" ht="33" customHeight="1">
      <c r="A74" s="18" t="s">
        <v>114</v>
      </c>
      <c r="B74" s="19" t="s">
        <v>115</v>
      </c>
      <c r="C74" s="20">
        <v>26633100</v>
      </c>
      <c r="D74" s="20">
        <f t="shared" ref="D74:D76" si="4">E74-C74</f>
        <v>2456600</v>
      </c>
      <c r="E74" s="20">
        <v>29089700</v>
      </c>
    </row>
    <row r="75" spans="1:5" ht="24.75" hidden="1" customHeight="1">
      <c r="A75" s="18" t="s">
        <v>116</v>
      </c>
      <c r="B75" s="19" t="s">
        <v>117</v>
      </c>
      <c r="C75" s="20"/>
      <c r="D75" s="20">
        <f t="shared" si="4"/>
        <v>0</v>
      </c>
      <c r="E75" s="20"/>
    </row>
    <row r="76" spans="1:5" ht="24.75" customHeight="1">
      <c r="A76" s="18" t="s">
        <v>118</v>
      </c>
      <c r="B76" s="19" t="s">
        <v>119</v>
      </c>
      <c r="C76" s="20">
        <v>5000000</v>
      </c>
      <c r="D76" s="20">
        <f t="shared" si="4"/>
        <v>11084580</v>
      </c>
      <c r="E76" s="20">
        <v>16084580</v>
      </c>
    </row>
    <row r="77" spans="1:5" ht="24.75" customHeight="1">
      <c r="A77" s="18" t="s">
        <v>128</v>
      </c>
      <c r="B77" s="19" t="s">
        <v>121</v>
      </c>
      <c r="C77" s="20">
        <f>8296385+1</f>
        <v>8296386</v>
      </c>
      <c r="D77" s="20">
        <v>0</v>
      </c>
      <c r="E77" s="20">
        <v>0</v>
      </c>
    </row>
    <row r="78" spans="1:5" ht="24.75" customHeight="1">
      <c r="A78" s="13" t="s">
        <v>120</v>
      </c>
      <c r="B78" s="14"/>
      <c r="C78" s="17">
        <f>C14+C23+C26+C32+C40+C45+C47+C54+C57+C63+C68+C71+C73+C77</f>
        <v>587535093.06000006</v>
      </c>
      <c r="D78" s="17">
        <f>E78-C78</f>
        <v>390614109.93999994</v>
      </c>
      <c r="E78" s="17">
        <f>E14+E23+E26+E32+E40+E45+E47+E54+E57+E63+E68+E71+E73+E77</f>
        <v>978149203</v>
      </c>
    </row>
    <row r="79" spans="1:5" ht="29.25" customHeight="1">
      <c r="A79" s="6"/>
      <c r="B79" s="4"/>
      <c r="C79" s="4"/>
      <c r="D79" s="4"/>
      <c r="E79" s="4"/>
    </row>
    <row r="80" spans="1:5" ht="24.75" hidden="1" customHeight="1">
      <c r="A80" s="6"/>
      <c r="B80" s="4"/>
      <c r="C80" s="7">
        <v>587535093.05999994</v>
      </c>
      <c r="D80" s="7">
        <f>E80-C80</f>
        <v>390614109.94000006</v>
      </c>
      <c r="E80" s="7">
        <v>978149203</v>
      </c>
    </row>
    <row r="81" spans="1:5" ht="24.75" hidden="1" customHeight="1">
      <c r="A81" s="6"/>
      <c r="B81" s="4"/>
      <c r="C81" s="7"/>
      <c r="D81" s="7"/>
      <c r="E81" s="7"/>
    </row>
    <row r="82" spans="1:5" ht="24.75" hidden="1" customHeight="1">
      <c r="A82" s="6"/>
      <c r="B82" s="4"/>
      <c r="C82" s="7">
        <f>C78-C80</f>
        <v>0</v>
      </c>
      <c r="D82" s="4"/>
      <c r="E82" s="7">
        <f>E78-E80</f>
        <v>0</v>
      </c>
    </row>
    <row r="83" spans="1:5" ht="24.75" customHeight="1">
      <c r="A83" s="6"/>
      <c r="B83" s="4"/>
      <c r="C83" s="7"/>
      <c r="D83" s="7"/>
      <c r="E83" s="7"/>
    </row>
    <row r="84" spans="1:5" ht="24.75" customHeight="1">
      <c r="A84" s="6"/>
      <c r="B84" s="4"/>
      <c r="C84" s="4"/>
      <c r="D84" s="4"/>
      <c r="E84" s="7"/>
    </row>
    <row r="85" spans="1:5" ht="24.75" customHeight="1">
      <c r="A85" s="6"/>
      <c r="B85" s="4"/>
      <c r="C85" s="4"/>
      <c r="D85" s="4"/>
      <c r="E85" s="4"/>
    </row>
    <row r="86" spans="1:5" ht="24.75" customHeight="1">
      <c r="A86" s="6"/>
      <c r="B86" s="4"/>
      <c r="C86" s="4"/>
      <c r="D86" s="4"/>
      <c r="E86" s="4"/>
    </row>
    <row r="87" spans="1:5" ht="24.75" customHeight="1">
      <c r="A87" s="6"/>
      <c r="B87" s="4"/>
      <c r="C87" s="4"/>
      <c r="D87" s="4"/>
      <c r="E87" s="4"/>
    </row>
    <row r="88" spans="1:5" ht="24.75" customHeight="1">
      <c r="A88" s="6"/>
      <c r="B88" s="4"/>
      <c r="C88" s="4"/>
      <c r="D88" s="4"/>
      <c r="E88" s="4"/>
    </row>
    <row r="89" spans="1:5" ht="24.75" customHeight="1">
      <c r="A89" s="6"/>
      <c r="B89" s="4"/>
      <c r="C89" s="4"/>
      <c r="D89" s="4"/>
      <c r="E89" s="4"/>
    </row>
    <row r="90" spans="1:5" ht="24.75" customHeight="1">
      <c r="A90" s="6"/>
      <c r="B90" s="4"/>
      <c r="C90" s="4"/>
      <c r="D90" s="4"/>
      <c r="E90" s="4"/>
    </row>
    <row r="91" spans="1:5" ht="24.75" customHeight="1">
      <c r="A91" s="6"/>
      <c r="B91" s="4"/>
      <c r="C91" s="4"/>
      <c r="D91" s="4"/>
      <c r="E91" s="4"/>
    </row>
    <row r="92" spans="1:5" ht="24.75" customHeight="1">
      <c r="A92" s="6"/>
      <c r="B92" s="4"/>
      <c r="C92" s="4"/>
      <c r="D92" s="4"/>
      <c r="E92" s="4"/>
    </row>
    <row r="93" spans="1:5" ht="24.75" customHeight="1">
      <c r="A93" s="6"/>
      <c r="B93" s="4"/>
      <c r="C93" s="4"/>
      <c r="D93" s="4"/>
      <c r="E93" s="4"/>
    </row>
    <row r="94" spans="1:5" ht="24.75" customHeight="1">
      <c r="A94" s="6"/>
      <c r="B94" s="4"/>
      <c r="C94" s="4"/>
      <c r="D94" s="4"/>
      <c r="E94" s="4"/>
    </row>
    <row r="95" spans="1:5" ht="24.75" customHeight="1">
      <c r="A95" s="6"/>
      <c r="B95" s="4"/>
      <c r="C95" s="4"/>
      <c r="D95" s="4"/>
      <c r="E95" s="4"/>
    </row>
    <row r="96" spans="1:5" ht="24.75" customHeight="1">
      <c r="A96" s="6"/>
      <c r="B96" s="4"/>
      <c r="C96" s="4"/>
      <c r="D96" s="4"/>
      <c r="E96" s="4"/>
    </row>
    <row r="97" spans="1:5" ht="24.75" customHeight="1">
      <c r="A97" s="6"/>
      <c r="B97" s="4"/>
      <c r="C97" s="4"/>
      <c r="D97" s="4"/>
      <c r="E97" s="4"/>
    </row>
    <row r="98" spans="1:5" ht="24.75" customHeight="1">
      <c r="A98" s="6"/>
      <c r="B98" s="4"/>
      <c r="C98" s="4"/>
      <c r="D98" s="4"/>
      <c r="E98" s="4"/>
    </row>
    <row r="99" spans="1:5" ht="24.75" customHeight="1">
      <c r="A99" s="6"/>
      <c r="B99" s="4"/>
      <c r="C99" s="4"/>
      <c r="D99" s="4"/>
      <c r="E99" s="4"/>
    </row>
    <row r="100" spans="1:5" ht="24.75" customHeight="1">
      <c r="A100" s="6"/>
      <c r="B100" s="4"/>
      <c r="C100" s="4"/>
      <c r="D100" s="4"/>
      <c r="E100" s="4"/>
    </row>
    <row r="101" spans="1:5" ht="24.75" customHeight="1">
      <c r="A101" s="6"/>
      <c r="B101" s="4"/>
      <c r="C101" s="4"/>
      <c r="D101" s="4"/>
      <c r="E101" s="4"/>
    </row>
    <row r="102" spans="1:5" ht="24.75" customHeight="1">
      <c r="A102" s="6"/>
      <c r="B102" s="4"/>
      <c r="C102" s="4"/>
      <c r="D102" s="4"/>
      <c r="E102" s="4"/>
    </row>
    <row r="103" spans="1:5" ht="24.75" customHeight="1">
      <c r="A103" s="6"/>
      <c r="B103" s="4"/>
      <c r="C103" s="4"/>
      <c r="D103" s="4"/>
      <c r="E103" s="4"/>
    </row>
    <row r="104" spans="1:5" ht="24.75" customHeight="1">
      <c r="A104" s="6"/>
      <c r="B104" s="4"/>
      <c r="C104" s="4"/>
      <c r="D104" s="4"/>
      <c r="E104" s="4"/>
    </row>
    <row r="105" spans="1:5" ht="24.75" customHeight="1">
      <c r="A105" s="6"/>
      <c r="B105" s="4"/>
      <c r="C105" s="4"/>
      <c r="D105" s="4"/>
      <c r="E105" s="4"/>
    </row>
    <row r="106" spans="1:5" ht="24.75" customHeight="1">
      <c r="A106" s="6"/>
      <c r="B106" s="4"/>
      <c r="C106" s="4"/>
      <c r="D106" s="4"/>
      <c r="E106" s="4"/>
    </row>
    <row r="107" spans="1:5" ht="24.75" customHeight="1"/>
    <row r="108" spans="1:5" ht="24.75" customHeight="1"/>
  </sheetData>
  <mergeCells count="11">
    <mergeCell ref="A6:E6"/>
    <mergeCell ref="B1:E1"/>
    <mergeCell ref="B2:E2"/>
    <mergeCell ref="D5:E5"/>
    <mergeCell ref="A4:E4"/>
    <mergeCell ref="A3:E3"/>
    <mergeCell ref="A7:E7"/>
    <mergeCell ref="A8:E8"/>
    <mergeCell ref="A9:E9"/>
    <mergeCell ref="A10:E10"/>
    <mergeCell ref="A11:E11"/>
  </mergeCells>
  <pageMargins left="0.70866141732283472" right="0.51181102362204722" top="0" bottom="0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view="pageBreakPreview" topLeftCell="A6" zoomScaleSheetLayoutView="100" workbookViewId="0">
      <selection activeCell="A7" sqref="A7:H7"/>
    </sheetView>
  </sheetViews>
  <sheetFormatPr defaultColWidth="9.109375" defaultRowHeight="24.75" customHeight="1"/>
  <cols>
    <col min="1" max="1" width="40.5546875" style="1" customWidth="1"/>
    <col min="2" max="2" width="8.6640625" style="2" customWidth="1"/>
    <col min="3" max="3" width="12.88671875" style="2" hidden="1" customWidth="1"/>
    <col min="4" max="4" width="12.6640625" style="2" customWidth="1"/>
    <col min="5" max="5" width="14.33203125" style="2" customWidth="1"/>
    <col min="6" max="6" width="12.6640625" style="2" customWidth="1"/>
    <col min="7" max="7" width="13" style="5" hidden="1" customWidth="1"/>
    <col min="8" max="8" width="13.33203125" style="6" hidden="1" customWidth="1"/>
    <col min="9" max="9" width="12.109375" style="6" customWidth="1"/>
    <col min="10" max="10" width="9.109375" style="6" customWidth="1"/>
    <col min="11" max="16384" width="9.109375" style="6"/>
  </cols>
  <sheetData>
    <row r="1" spans="1:9" ht="14.25" hidden="1" customHeight="1">
      <c r="B1" s="27" t="s">
        <v>140</v>
      </c>
      <c r="C1" s="27"/>
      <c r="D1" s="27"/>
      <c r="E1" s="27"/>
      <c r="F1" s="27"/>
      <c r="G1" s="27"/>
      <c r="H1" s="27"/>
    </row>
    <row r="2" spans="1:9" ht="12.75" hidden="1" customHeight="1">
      <c r="B2" s="27" t="s">
        <v>134</v>
      </c>
      <c r="C2" s="27"/>
      <c r="D2" s="27"/>
      <c r="E2" s="27"/>
      <c r="F2" s="27"/>
      <c r="G2" s="27"/>
      <c r="H2" s="27"/>
    </row>
    <row r="3" spans="1:9" ht="12.75" hidden="1" customHeight="1">
      <c r="B3" s="27" t="s">
        <v>123</v>
      </c>
      <c r="C3" s="27"/>
      <c r="D3" s="27"/>
      <c r="E3" s="27"/>
      <c r="F3" s="27"/>
      <c r="G3" s="27"/>
      <c r="H3" s="27"/>
    </row>
    <row r="4" spans="1:9" ht="12.75" hidden="1" customHeight="1">
      <c r="B4" s="27" t="s">
        <v>141</v>
      </c>
      <c r="C4" s="27"/>
      <c r="D4" s="27"/>
      <c r="E4" s="27"/>
      <c r="F4" s="27"/>
      <c r="G4" s="27"/>
      <c r="H4" s="27"/>
    </row>
    <row r="5" spans="1:9" ht="17.25" hidden="1" customHeight="1">
      <c r="B5" s="21"/>
      <c r="C5" s="21"/>
      <c r="D5" s="27" t="s">
        <v>142</v>
      </c>
      <c r="E5" s="27"/>
      <c r="F5" s="27"/>
      <c r="G5" s="27"/>
      <c r="H5" s="27"/>
    </row>
    <row r="6" spans="1:9" ht="15" customHeight="1">
      <c r="A6" s="27" t="s">
        <v>150</v>
      </c>
      <c r="B6" s="27"/>
      <c r="C6" s="27"/>
      <c r="D6" s="27"/>
      <c r="E6" s="27"/>
      <c r="F6" s="27"/>
      <c r="G6" s="27"/>
      <c r="H6" s="27"/>
    </row>
    <row r="7" spans="1:9" ht="15" customHeight="1">
      <c r="A7" s="27" t="s">
        <v>132</v>
      </c>
      <c r="B7" s="27"/>
      <c r="C7" s="27"/>
      <c r="D7" s="27"/>
      <c r="E7" s="27"/>
      <c r="F7" s="27"/>
      <c r="G7" s="27"/>
      <c r="H7" s="27"/>
    </row>
    <row r="8" spans="1:9" ht="15" customHeight="1">
      <c r="A8" s="27" t="s">
        <v>143</v>
      </c>
      <c r="B8" s="27"/>
      <c r="C8" s="27"/>
      <c r="D8" s="27"/>
      <c r="E8" s="27"/>
      <c r="F8" s="27"/>
      <c r="G8" s="27"/>
      <c r="H8" s="27"/>
    </row>
    <row r="9" spans="1:9" ht="15" customHeight="1">
      <c r="A9" s="28" t="s">
        <v>144</v>
      </c>
      <c r="B9" s="27"/>
      <c r="C9" s="27"/>
      <c r="D9" s="27"/>
      <c r="E9" s="27"/>
      <c r="F9" s="27"/>
      <c r="G9" s="27"/>
      <c r="H9" s="27"/>
    </row>
    <row r="10" spans="1:9" ht="42.75" customHeight="1">
      <c r="A10" s="29" t="s">
        <v>146</v>
      </c>
      <c r="B10" s="29"/>
      <c r="C10" s="29"/>
      <c r="D10" s="29"/>
      <c r="E10" s="29"/>
      <c r="F10" s="29"/>
      <c r="G10" s="29"/>
      <c r="H10" s="29"/>
      <c r="I10" s="8"/>
    </row>
    <row r="11" spans="1:9" ht="15" customHeight="1">
      <c r="A11" s="30" t="s">
        <v>122</v>
      </c>
      <c r="B11" s="30"/>
      <c r="C11" s="30"/>
      <c r="D11" s="30"/>
      <c r="E11" s="30"/>
      <c r="F11" s="30"/>
      <c r="G11" s="30"/>
      <c r="H11" s="30"/>
      <c r="I11" s="8"/>
    </row>
    <row r="12" spans="1:9" s="9" customFormat="1" ht="41.25" customHeight="1">
      <c r="A12" s="3" t="s">
        <v>0</v>
      </c>
      <c r="B12" s="3" t="s">
        <v>1</v>
      </c>
      <c r="C12" s="3" t="s">
        <v>138</v>
      </c>
      <c r="D12" s="3" t="s">
        <v>2</v>
      </c>
      <c r="E12" s="3" t="s">
        <v>139</v>
      </c>
      <c r="F12" s="3" t="s">
        <v>147</v>
      </c>
      <c r="G12" s="3" t="s">
        <v>2</v>
      </c>
      <c r="H12" s="3" t="s">
        <v>148</v>
      </c>
    </row>
    <row r="13" spans="1:9" s="9" customFormat="1" ht="16.5" customHeight="1">
      <c r="A13" s="3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5</v>
      </c>
      <c r="H13" s="3">
        <v>6</v>
      </c>
    </row>
    <row r="14" spans="1:9" ht="24.75" customHeight="1">
      <c r="A14" s="10" t="s">
        <v>3</v>
      </c>
      <c r="B14" s="16" t="s">
        <v>4</v>
      </c>
      <c r="C14" s="17">
        <f>C15+C16+C17+C19+C20+C21+C22+C18</f>
        <v>53614593.120000005</v>
      </c>
      <c r="D14" s="17">
        <f>E14-C14</f>
        <v>2189651.9199999943</v>
      </c>
      <c r="E14" s="17">
        <f>E15+E16+E17+E19+E20+E21+E22+E18</f>
        <v>55804245.039999999</v>
      </c>
      <c r="F14" s="17">
        <f>F15+F16+F17+F19+F20+F21+F22+F18</f>
        <v>55804045.039999999</v>
      </c>
      <c r="G14" s="17">
        <f>H14-F14</f>
        <v>-55804045.039999999</v>
      </c>
      <c r="H14" s="17">
        <f>H15+H16+H17+H19+H20+H21+H22+H18</f>
        <v>0</v>
      </c>
    </row>
    <row r="15" spans="1:9" ht="33.75" customHeight="1">
      <c r="A15" s="18" t="s">
        <v>5</v>
      </c>
      <c r="B15" s="19" t="s">
        <v>6</v>
      </c>
      <c r="C15" s="20">
        <v>1438760</v>
      </c>
      <c r="D15" s="20">
        <f>E15-C15</f>
        <v>657460</v>
      </c>
      <c r="E15" s="20">
        <v>2096220</v>
      </c>
      <c r="F15" s="20">
        <v>2096220</v>
      </c>
      <c r="G15" s="20">
        <f t="shared" ref="G15:G22" si="0">H15-F15</f>
        <v>-2096220</v>
      </c>
      <c r="H15" s="20">
        <v>0</v>
      </c>
    </row>
    <row r="16" spans="1:9" ht="37.5" customHeight="1">
      <c r="A16" s="18" t="s">
        <v>7</v>
      </c>
      <c r="B16" s="19" t="s">
        <v>8</v>
      </c>
      <c r="C16" s="20">
        <v>999840</v>
      </c>
      <c r="D16" s="20">
        <f t="shared" ref="D16:D22" si="1">E16-C16</f>
        <v>1744740</v>
      </c>
      <c r="E16" s="20">
        <v>2744580</v>
      </c>
      <c r="F16" s="20">
        <v>2744580</v>
      </c>
      <c r="G16" s="20">
        <f t="shared" si="0"/>
        <v>-2744580</v>
      </c>
      <c r="H16" s="20">
        <v>0</v>
      </c>
    </row>
    <row r="17" spans="1:8" ht="33" customHeight="1">
      <c r="A17" s="18" t="s">
        <v>9</v>
      </c>
      <c r="B17" s="19" t="s">
        <v>10</v>
      </c>
      <c r="C17" s="20">
        <v>19289590</v>
      </c>
      <c r="D17" s="20">
        <f t="shared" si="1"/>
        <v>-1166530</v>
      </c>
      <c r="E17" s="20">
        <v>18123060</v>
      </c>
      <c r="F17" s="20">
        <v>18123060</v>
      </c>
      <c r="G17" s="20">
        <f t="shared" si="0"/>
        <v>-18123060</v>
      </c>
      <c r="H17" s="20">
        <v>0</v>
      </c>
    </row>
    <row r="18" spans="1:8" ht="15.75" customHeight="1">
      <c r="A18" s="18" t="s">
        <v>125</v>
      </c>
      <c r="B18" s="19" t="s">
        <v>124</v>
      </c>
      <c r="C18" s="20">
        <v>3600</v>
      </c>
      <c r="D18" s="20">
        <f t="shared" si="1"/>
        <v>-1800</v>
      </c>
      <c r="E18" s="20">
        <v>1800</v>
      </c>
      <c r="F18" s="20">
        <v>1600</v>
      </c>
      <c r="G18" s="20">
        <f t="shared" si="0"/>
        <v>-1600</v>
      </c>
      <c r="H18" s="20">
        <v>0</v>
      </c>
    </row>
    <row r="19" spans="1:8" ht="35.25" customHeight="1">
      <c r="A19" s="18" t="s">
        <v>11</v>
      </c>
      <c r="B19" s="19" t="s">
        <v>12</v>
      </c>
      <c r="C19" s="20">
        <v>9397770</v>
      </c>
      <c r="D19" s="20">
        <f t="shared" si="1"/>
        <v>398073</v>
      </c>
      <c r="E19" s="20">
        <v>9795843</v>
      </c>
      <c r="F19" s="20">
        <v>9795843</v>
      </c>
      <c r="G19" s="20">
        <f t="shared" si="0"/>
        <v>-9795843</v>
      </c>
      <c r="H19" s="20">
        <v>0</v>
      </c>
    </row>
    <row r="20" spans="1:8" ht="24.75" hidden="1" customHeight="1">
      <c r="A20" s="18" t="s">
        <v>13</v>
      </c>
      <c r="B20" s="19" t="s">
        <v>14</v>
      </c>
      <c r="C20" s="20"/>
      <c r="D20" s="20">
        <f t="shared" si="1"/>
        <v>0</v>
      </c>
      <c r="E20" s="20"/>
      <c r="F20" s="20"/>
      <c r="G20" s="20">
        <f t="shared" si="0"/>
        <v>0</v>
      </c>
      <c r="H20" s="20"/>
    </row>
    <row r="21" spans="1:8" ht="18.75" customHeight="1">
      <c r="A21" s="18" t="s">
        <v>15</v>
      </c>
      <c r="B21" s="19" t="s">
        <v>16</v>
      </c>
      <c r="C21" s="20">
        <v>500000</v>
      </c>
      <c r="D21" s="20">
        <f t="shared" si="1"/>
        <v>500000</v>
      </c>
      <c r="E21" s="20">
        <v>1000000</v>
      </c>
      <c r="F21" s="20">
        <v>1000000</v>
      </c>
      <c r="G21" s="20">
        <f t="shared" si="0"/>
        <v>-1000000</v>
      </c>
      <c r="H21" s="20">
        <v>0</v>
      </c>
    </row>
    <row r="22" spans="1:8" ht="20.25" customHeight="1">
      <c r="A22" s="18" t="s">
        <v>17</v>
      </c>
      <c r="B22" s="19" t="s">
        <v>18</v>
      </c>
      <c r="C22" s="20">
        <v>21985033.120000001</v>
      </c>
      <c r="D22" s="20">
        <f t="shared" si="1"/>
        <v>57708.919999998063</v>
      </c>
      <c r="E22" s="20">
        <v>22042742.039999999</v>
      </c>
      <c r="F22" s="20">
        <v>22042742.039999999</v>
      </c>
      <c r="G22" s="20">
        <f t="shared" si="0"/>
        <v>-22042742.039999999</v>
      </c>
      <c r="H22" s="20">
        <v>0</v>
      </c>
    </row>
    <row r="23" spans="1:8" ht="24.75" hidden="1" customHeight="1">
      <c r="A23" s="10" t="s">
        <v>19</v>
      </c>
      <c r="B23" s="16" t="s">
        <v>20</v>
      </c>
      <c r="C23" s="17">
        <f>C24+C25</f>
        <v>0</v>
      </c>
      <c r="D23" s="17">
        <f>E23-C23</f>
        <v>0</v>
      </c>
      <c r="E23" s="17">
        <f>E24+E25</f>
        <v>0</v>
      </c>
      <c r="F23" s="17">
        <f>F24+F25</f>
        <v>0</v>
      </c>
      <c r="G23" s="17">
        <f t="shared" ref="G23:G78" si="2">H23-F23</f>
        <v>0</v>
      </c>
      <c r="H23" s="17">
        <f>H24+H25</f>
        <v>0</v>
      </c>
    </row>
    <row r="24" spans="1:8" ht="24.75" hidden="1" customHeight="1">
      <c r="A24" s="18" t="s">
        <v>21</v>
      </c>
      <c r="B24" s="19" t="s">
        <v>22</v>
      </c>
      <c r="C24" s="20">
        <v>0</v>
      </c>
      <c r="D24" s="20">
        <f t="shared" ref="D24:D46" si="3">E24-C24</f>
        <v>0</v>
      </c>
      <c r="E24" s="20">
        <v>0</v>
      </c>
      <c r="F24" s="20">
        <v>0</v>
      </c>
      <c r="G24" s="20">
        <f t="shared" si="2"/>
        <v>0</v>
      </c>
      <c r="H24" s="20">
        <v>0</v>
      </c>
    </row>
    <row r="25" spans="1:8" ht="24.75" hidden="1" customHeight="1">
      <c r="A25" s="18" t="s">
        <v>23</v>
      </c>
      <c r="B25" s="19" t="s">
        <v>24</v>
      </c>
      <c r="C25" s="12"/>
      <c r="D25" s="11">
        <f t="shared" si="3"/>
        <v>0</v>
      </c>
      <c r="E25" s="12"/>
      <c r="F25" s="12"/>
      <c r="G25" s="11">
        <f t="shared" si="2"/>
        <v>0</v>
      </c>
      <c r="H25" s="12"/>
    </row>
    <row r="26" spans="1:8" ht="24.75" customHeight="1">
      <c r="A26" s="10" t="s">
        <v>25</v>
      </c>
      <c r="B26" s="16" t="s">
        <v>26</v>
      </c>
      <c r="C26" s="17">
        <f>C27+C28+C29+C30+C31</f>
        <v>4036652</v>
      </c>
      <c r="D26" s="17">
        <f>E26-C26</f>
        <v>252148</v>
      </c>
      <c r="E26" s="17">
        <f>E27+E28+E29+E30+E31</f>
        <v>4288800</v>
      </c>
      <c r="F26" s="17">
        <f>F27+F28+F29+F30+F31</f>
        <v>4288800</v>
      </c>
      <c r="G26" s="17">
        <f t="shared" si="2"/>
        <v>-4288800</v>
      </c>
      <c r="H26" s="17">
        <f>H27+H28+H29+H30+H31</f>
        <v>0</v>
      </c>
    </row>
    <row r="27" spans="1:8" ht="24.75" hidden="1" customHeight="1">
      <c r="A27" s="18" t="s">
        <v>27</v>
      </c>
      <c r="B27" s="19" t="s">
        <v>28</v>
      </c>
      <c r="C27" s="12"/>
      <c r="D27" s="11">
        <f t="shared" si="3"/>
        <v>0</v>
      </c>
      <c r="E27" s="12"/>
      <c r="F27" s="12"/>
      <c r="G27" s="11">
        <f t="shared" si="2"/>
        <v>0</v>
      </c>
      <c r="H27" s="12"/>
    </row>
    <row r="28" spans="1:8" ht="24.75" hidden="1" customHeight="1">
      <c r="A28" s="18" t="s">
        <v>29</v>
      </c>
      <c r="B28" s="19" t="s">
        <v>30</v>
      </c>
      <c r="C28" s="12"/>
      <c r="D28" s="11">
        <f t="shared" si="3"/>
        <v>0</v>
      </c>
      <c r="E28" s="12"/>
      <c r="F28" s="12"/>
      <c r="G28" s="11">
        <f t="shared" si="2"/>
        <v>0</v>
      </c>
      <c r="H28" s="12"/>
    </row>
    <row r="29" spans="1:8" ht="35.25" hidden="1" customHeight="1">
      <c r="A29" s="18" t="s">
        <v>131</v>
      </c>
      <c r="B29" s="19" t="s">
        <v>31</v>
      </c>
      <c r="C29" s="20">
        <v>0</v>
      </c>
      <c r="D29" s="20">
        <f t="shared" si="3"/>
        <v>0</v>
      </c>
      <c r="E29" s="20">
        <v>0</v>
      </c>
      <c r="F29" s="20">
        <v>0</v>
      </c>
      <c r="G29" s="20">
        <f t="shared" si="2"/>
        <v>0</v>
      </c>
      <c r="H29" s="20">
        <v>0</v>
      </c>
    </row>
    <row r="30" spans="1:8" ht="32.25" customHeight="1">
      <c r="A30" s="18" t="s">
        <v>137</v>
      </c>
      <c r="B30" s="19" t="s">
        <v>32</v>
      </c>
      <c r="C30" s="20">
        <v>4009100</v>
      </c>
      <c r="D30" s="20">
        <f t="shared" si="3"/>
        <v>279700</v>
      </c>
      <c r="E30" s="20">
        <v>4288800</v>
      </c>
      <c r="F30" s="20">
        <v>4288800</v>
      </c>
      <c r="G30" s="20">
        <f>H30-F30</f>
        <v>-4288800</v>
      </c>
      <c r="H30" s="20">
        <v>0</v>
      </c>
    </row>
    <row r="31" spans="1:8" ht="21.75" customHeight="1">
      <c r="A31" s="18" t="s">
        <v>33</v>
      </c>
      <c r="B31" s="19" t="s">
        <v>34</v>
      </c>
      <c r="C31" s="20">
        <v>27552</v>
      </c>
      <c r="D31" s="20">
        <f t="shared" si="3"/>
        <v>-27552</v>
      </c>
      <c r="E31" s="20">
        <v>0</v>
      </c>
      <c r="F31" s="20">
        <v>0</v>
      </c>
      <c r="G31" s="20">
        <f>H31-F31</f>
        <v>0</v>
      </c>
      <c r="H31" s="20">
        <v>0</v>
      </c>
    </row>
    <row r="32" spans="1:8" ht="19.5" customHeight="1">
      <c r="A32" s="10" t="s">
        <v>35</v>
      </c>
      <c r="B32" s="16" t="s">
        <v>36</v>
      </c>
      <c r="C32" s="17">
        <f>C33+C34+C35+C36+C37+C38+C39</f>
        <v>16010910</v>
      </c>
      <c r="D32" s="17">
        <f>E32-C32</f>
        <v>620560</v>
      </c>
      <c r="E32" s="17">
        <f>E33+E34+E35+E36+E37+E38+E39</f>
        <v>16631470</v>
      </c>
      <c r="F32" s="17">
        <f>F33+F34+F35+F36+F37+F38+F39</f>
        <v>17833510</v>
      </c>
      <c r="G32" s="17">
        <f t="shared" si="2"/>
        <v>-17833510</v>
      </c>
      <c r="H32" s="17">
        <f>H33+H34+H35+H36+H37+H38+H39</f>
        <v>0</v>
      </c>
    </row>
    <row r="33" spans="1:8" ht="15.75" customHeight="1">
      <c r="A33" s="18" t="s">
        <v>37</v>
      </c>
      <c r="B33" s="19" t="s">
        <v>38</v>
      </c>
      <c r="C33" s="20">
        <v>871600</v>
      </c>
      <c r="D33" s="20">
        <f t="shared" ref="D33:D39" si="4">E33-C33</f>
        <v>94900</v>
      </c>
      <c r="E33" s="20">
        <v>966500</v>
      </c>
      <c r="F33" s="20">
        <v>966500</v>
      </c>
      <c r="G33" s="20">
        <f t="shared" si="2"/>
        <v>-966500</v>
      </c>
      <c r="H33" s="20">
        <v>0</v>
      </c>
    </row>
    <row r="34" spans="1:8" ht="24.75" hidden="1" customHeight="1">
      <c r="A34" s="18" t="s">
        <v>39</v>
      </c>
      <c r="B34" s="19" t="s">
        <v>40</v>
      </c>
      <c r="C34" s="20"/>
      <c r="D34" s="20">
        <f t="shared" si="4"/>
        <v>0</v>
      </c>
      <c r="E34" s="20"/>
      <c r="F34" s="20"/>
      <c r="G34" s="20">
        <f t="shared" si="2"/>
        <v>0</v>
      </c>
      <c r="H34" s="20"/>
    </row>
    <row r="35" spans="1:8" ht="24.75" hidden="1" customHeight="1">
      <c r="A35" s="18" t="s">
        <v>41</v>
      </c>
      <c r="B35" s="19" t="s">
        <v>42</v>
      </c>
      <c r="C35" s="20"/>
      <c r="D35" s="20">
        <f t="shared" si="4"/>
        <v>0</v>
      </c>
      <c r="E35" s="20"/>
      <c r="F35" s="20"/>
      <c r="G35" s="20">
        <f t="shared" si="2"/>
        <v>0</v>
      </c>
      <c r="H35" s="20"/>
    </row>
    <row r="36" spans="1:8" ht="24.75" hidden="1" customHeight="1">
      <c r="A36" s="18" t="s">
        <v>43</v>
      </c>
      <c r="B36" s="19" t="s">
        <v>44</v>
      </c>
      <c r="C36" s="20"/>
      <c r="D36" s="20">
        <f t="shared" si="4"/>
        <v>0</v>
      </c>
      <c r="E36" s="20"/>
      <c r="F36" s="20"/>
      <c r="G36" s="20">
        <f t="shared" si="2"/>
        <v>0</v>
      </c>
      <c r="H36" s="20"/>
    </row>
    <row r="37" spans="1:8" ht="17.25" customHeight="1">
      <c r="A37" s="18" t="s">
        <v>45</v>
      </c>
      <c r="B37" s="19" t="s">
        <v>46</v>
      </c>
      <c r="C37" s="20">
        <v>15076410</v>
      </c>
      <c r="D37" s="20">
        <f t="shared" si="4"/>
        <v>515160</v>
      </c>
      <c r="E37" s="20">
        <v>15591570</v>
      </c>
      <c r="F37" s="20">
        <v>16793610</v>
      </c>
      <c r="G37" s="20">
        <f t="shared" si="2"/>
        <v>-16793610</v>
      </c>
      <c r="H37" s="20">
        <v>0</v>
      </c>
    </row>
    <row r="38" spans="1:8" ht="24.75" hidden="1" customHeight="1">
      <c r="A38" s="18" t="s">
        <v>47</v>
      </c>
      <c r="B38" s="19" t="s">
        <v>48</v>
      </c>
      <c r="C38" s="20"/>
      <c r="D38" s="20">
        <f t="shared" si="4"/>
        <v>0</v>
      </c>
      <c r="E38" s="20"/>
      <c r="F38" s="20"/>
      <c r="G38" s="20">
        <f t="shared" si="2"/>
        <v>0</v>
      </c>
      <c r="H38" s="20"/>
    </row>
    <row r="39" spans="1:8" ht="20.25" customHeight="1">
      <c r="A39" s="18" t="s">
        <v>49</v>
      </c>
      <c r="B39" s="19" t="s">
        <v>50</v>
      </c>
      <c r="C39" s="20">
        <v>62900</v>
      </c>
      <c r="D39" s="20">
        <f t="shared" si="4"/>
        <v>10500</v>
      </c>
      <c r="E39" s="20">
        <v>73400</v>
      </c>
      <c r="F39" s="20">
        <v>73400</v>
      </c>
      <c r="G39" s="20">
        <f t="shared" si="2"/>
        <v>-73400</v>
      </c>
      <c r="H39" s="20">
        <v>0</v>
      </c>
    </row>
    <row r="40" spans="1:8" ht="24.75" customHeight="1">
      <c r="A40" s="10" t="s">
        <v>51</v>
      </c>
      <c r="B40" s="16" t="s">
        <v>52</v>
      </c>
      <c r="C40" s="17">
        <f>C41+C42+C43+C44</f>
        <v>42800</v>
      </c>
      <c r="D40" s="17">
        <f>E40-C40</f>
        <v>2914130.41</v>
      </c>
      <c r="E40" s="17">
        <f>E41+E42+E43+E44</f>
        <v>2956930.41</v>
      </c>
      <c r="F40" s="17">
        <f>F41+F42+F43+F44</f>
        <v>2956930.41</v>
      </c>
      <c r="G40" s="17">
        <f t="shared" si="2"/>
        <v>-2956930.41</v>
      </c>
      <c r="H40" s="17">
        <f>H41+H42+H43+H44</f>
        <v>0</v>
      </c>
    </row>
    <row r="41" spans="1:8" ht="24.75" hidden="1" customHeight="1">
      <c r="A41" s="18" t="s">
        <v>53</v>
      </c>
      <c r="B41" s="19" t="s">
        <v>54</v>
      </c>
      <c r="C41" s="20"/>
      <c r="D41" s="20">
        <f t="shared" si="3"/>
        <v>0</v>
      </c>
      <c r="E41" s="20"/>
      <c r="F41" s="20"/>
      <c r="G41" s="20">
        <f t="shared" si="2"/>
        <v>0</v>
      </c>
      <c r="H41" s="20"/>
    </row>
    <row r="42" spans="1:8" ht="15" customHeight="1">
      <c r="A42" s="18" t="s">
        <v>55</v>
      </c>
      <c r="B42" s="19" t="s">
        <v>56</v>
      </c>
      <c r="C42" s="20">
        <v>42800</v>
      </c>
      <c r="D42" s="20">
        <f>E42-C42</f>
        <v>2520620.41</v>
      </c>
      <c r="E42" s="20">
        <v>2563420.41</v>
      </c>
      <c r="F42" s="20">
        <v>2563420.41</v>
      </c>
      <c r="G42" s="20">
        <f>H42-F42</f>
        <v>-2563420.41</v>
      </c>
      <c r="H42" s="20">
        <v>0</v>
      </c>
    </row>
    <row r="43" spans="1:8" ht="21" customHeight="1">
      <c r="A43" s="18" t="s">
        <v>57</v>
      </c>
      <c r="B43" s="19" t="s">
        <v>58</v>
      </c>
      <c r="C43" s="20">
        <v>0</v>
      </c>
      <c r="D43" s="11">
        <f t="shared" si="3"/>
        <v>393510</v>
      </c>
      <c r="E43" s="20">
        <v>393510</v>
      </c>
      <c r="F43" s="20">
        <v>393510</v>
      </c>
      <c r="G43" s="11">
        <f t="shared" si="2"/>
        <v>-393510</v>
      </c>
      <c r="H43" s="12"/>
    </row>
    <row r="44" spans="1:8" ht="20.25" hidden="1" customHeight="1">
      <c r="A44" s="18" t="s">
        <v>59</v>
      </c>
      <c r="B44" s="19" t="s">
        <v>60</v>
      </c>
      <c r="C44" s="12"/>
      <c r="D44" s="11">
        <f t="shared" si="3"/>
        <v>0</v>
      </c>
      <c r="E44" s="12"/>
      <c r="F44" s="12"/>
      <c r="G44" s="11">
        <f t="shared" si="2"/>
        <v>0</v>
      </c>
      <c r="H44" s="12"/>
    </row>
    <row r="45" spans="1:8" ht="22.5" hidden="1" customHeight="1">
      <c r="A45" s="10" t="s">
        <v>61</v>
      </c>
      <c r="B45" s="16" t="s">
        <v>62</v>
      </c>
      <c r="C45" s="22">
        <f>C46</f>
        <v>0</v>
      </c>
      <c r="D45" s="11">
        <f t="shared" si="3"/>
        <v>0</v>
      </c>
      <c r="E45" s="22">
        <f>E46</f>
        <v>0</v>
      </c>
      <c r="F45" s="22">
        <f>F46</f>
        <v>0</v>
      </c>
      <c r="G45" s="11">
        <f t="shared" si="2"/>
        <v>0</v>
      </c>
      <c r="H45" s="22">
        <f>H46</f>
        <v>0</v>
      </c>
    </row>
    <row r="46" spans="1:8" ht="21.75" hidden="1" customHeight="1">
      <c r="A46" s="18" t="s">
        <v>63</v>
      </c>
      <c r="B46" s="19" t="s">
        <v>64</v>
      </c>
      <c r="C46" s="12"/>
      <c r="D46" s="11">
        <f t="shared" si="3"/>
        <v>0</v>
      </c>
      <c r="E46" s="12"/>
      <c r="F46" s="12"/>
      <c r="G46" s="11">
        <f t="shared" si="2"/>
        <v>0</v>
      </c>
      <c r="H46" s="12"/>
    </row>
    <row r="47" spans="1:8" ht="20.25" customHeight="1">
      <c r="A47" s="10" t="s">
        <v>65</v>
      </c>
      <c r="B47" s="16" t="s">
        <v>66</v>
      </c>
      <c r="C47" s="17">
        <f>C48+C49+C51+C52+C53+C50</f>
        <v>562406947.68000007</v>
      </c>
      <c r="D47" s="17">
        <f>E47-C47</f>
        <v>-25099183.240000129</v>
      </c>
      <c r="E47" s="17">
        <f>E48+E49+E51+E52+E53+E50</f>
        <v>537307764.43999994</v>
      </c>
      <c r="F47" s="17">
        <f>F48+F49+F51+F52+F53+F50</f>
        <v>548821170.79999995</v>
      </c>
      <c r="G47" s="17">
        <f t="shared" si="2"/>
        <v>-548821170.79999995</v>
      </c>
      <c r="H47" s="17">
        <f>H48+H49+H51+H52+H53+H50</f>
        <v>0</v>
      </c>
    </row>
    <row r="48" spans="1:8" ht="18" customHeight="1">
      <c r="A48" s="18" t="s">
        <v>67</v>
      </c>
      <c r="B48" s="19" t="s">
        <v>68</v>
      </c>
      <c r="C48" s="20">
        <v>127173053</v>
      </c>
      <c r="D48" s="20">
        <f t="shared" ref="D48:D53" si="5">E48-C48</f>
        <v>19917910</v>
      </c>
      <c r="E48" s="20">
        <v>147090963</v>
      </c>
      <c r="F48" s="20">
        <f>219253671.72</f>
        <v>219253671.72</v>
      </c>
      <c r="G48" s="20">
        <f t="shared" si="2"/>
        <v>-219253671.72</v>
      </c>
      <c r="H48" s="20">
        <v>0</v>
      </c>
    </row>
    <row r="49" spans="1:8" ht="18" customHeight="1">
      <c r="A49" s="18" t="s">
        <v>69</v>
      </c>
      <c r="B49" s="19" t="s">
        <v>70</v>
      </c>
      <c r="C49" s="20">
        <f>383185620.68-65100</f>
        <v>383120520.68000001</v>
      </c>
      <c r="D49" s="20">
        <f t="shared" si="5"/>
        <v>-68239605.480000019</v>
      </c>
      <c r="E49" s="20">
        <v>314880915.19999999</v>
      </c>
      <c r="F49" s="20">
        <v>269592225.07999998</v>
      </c>
      <c r="G49" s="20">
        <f t="shared" si="2"/>
        <v>-269592225.07999998</v>
      </c>
      <c r="H49" s="20">
        <v>0</v>
      </c>
    </row>
    <row r="50" spans="1:8" ht="19.5" customHeight="1">
      <c r="A50" s="18" t="s">
        <v>127</v>
      </c>
      <c r="B50" s="19" t="s">
        <v>126</v>
      </c>
      <c r="C50" s="20">
        <v>28129350</v>
      </c>
      <c r="D50" s="20">
        <f t="shared" si="5"/>
        <v>19759362.240000002</v>
      </c>
      <c r="E50" s="20">
        <v>47888712.240000002</v>
      </c>
      <c r="F50" s="20">
        <v>32528100</v>
      </c>
      <c r="G50" s="20">
        <f t="shared" si="2"/>
        <v>-32528100</v>
      </c>
      <c r="H50" s="20">
        <v>0</v>
      </c>
    </row>
    <row r="51" spans="1:8" ht="24.75" hidden="1" customHeight="1">
      <c r="A51" s="18" t="s">
        <v>71</v>
      </c>
      <c r="B51" s="19" t="s">
        <v>72</v>
      </c>
      <c r="C51" s="20"/>
      <c r="D51" s="20">
        <f t="shared" si="5"/>
        <v>0</v>
      </c>
      <c r="E51" s="20"/>
      <c r="F51" s="20"/>
      <c r="G51" s="20">
        <f t="shared" si="2"/>
        <v>0</v>
      </c>
      <c r="H51" s="20"/>
    </row>
    <row r="52" spans="1:8" ht="20.25" customHeight="1">
      <c r="A52" s="18" t="s">
        <v>133</v>
      </c>
      <c r="B52" s="19" t="s">
        <v>73</v>
      </c>
      <c r="C52" s="20">
        <v>1593200</v>
      </c>
      <c r="D52" s="20">
        <f t="shared" si="5"/>
        <v>-1593200</v>
      </c>
      <c r="E52" s="20">
        <v>0</v>
      </c>
      <c r="F52" s="20">
        <v>0</v>
      </c>
      <c r="G52" s="20">
        <f t="shared" si="2"/>
        <v>0</v>
      </c>
      <c r="H52" s="20">
        <v>0</v>
      </c>
    </row>
    <row r="53" spans="1:8" ht="20.25" customHeight="1">
      <c r="A53" s="18" t="s">
        <v>74</v>
      </c>
      <c r="B53" s="19" t="s">
        <v>75</v>
      </c>
      <c r="C53" s="20">
        <v>22390824</v>
      </c>
      <c r="D53" s="20">
        <f t="shared" si="5"/>
        <v>5056350</v>
      </c>
      <c r="E53" s="20">
        <v>27447174</v>
      </c>
      <c r="F53" s="20">
        <v>27447174</v>
      </c>
      <c r="G53" s="20">
        <f t="shared" si="2"/>
        <v>-27447174</v>
      </c>
      <c r="H53" s="20">
        <v>0</v>
      </c>
    </row>
    <row r="54" spans="1:8" ht="18.75" customHeight="1">
      <c r="A54" s="10" t="s">
        <v>76</v>
      </c>
      <c r="B54" s="16" t="s">
        <v>77</v>
      </c>
      <c r="C54" s="17">
        <f>C55+C56</f>
        <v>62258811.560000002</v>
      </c>
      <c r="D54" s="17">
        <f>E54-C54</f>
        <v>3477669.4600000009</v>
      </c>
      <c r="E54" s="17">
        <f>E55+E56</f>
        <v>65736481.020000003</v>
      </c>
      <c r="F54" s="17">
        <f>F55+F56</f>
        <v>65730154.490000002</v>
      </c>
      <c r="G54" s="17">
        <f t="shared" si="2"/>
        <v>-65730154.490000002</v>
      </c>
      <c r="H54" s="17">
        <f>H55+H56</f>
        <v>0</v>
      </c>
    </row>
    <row r="55" spans="1:8" ht="18.75" customHeight="1">
      <c r="A55" s="18" t="s">
        <v>78</v>
      </c>
      <c r="B55" s="19" t="s">
        <v>79</v>
      </c>
      <c r="C55" s="20">
        <v>57131641.560000002</v>
      </c>
      <c r="D55" s="20">
        <f t="shared" ref="D55:D56" si="6">E55-C55</f>
        <v>2976709.4600000009</v>
      </c>
      <c r="E55" s="20">
        <v>60108351.020000003</v>
      </c>
      <c r="F55" s="20">
        <v>60102024.490000002</v>
      </c>
      <c r="G55" s="20">
        <f t="shared" si="2"/>
        <v>-60102024.490000002</v>
      </c>
      <c r="H55" s="20">
        <v>0</v>
      </c>
    </row>
    <row r="56" spans="1:8" ht="21.75" customHeight="1">
      <c r="A56" s="18" t="s">
        <v>80</v>
      </c>
      <c r="B56" s="19" t="s">
        <v>81</v>
      </c>
      <c r="C56" s="20">
        <v>5127170</v>
      </c>
      <c r="D56" s="20">
        <f t="shared" si="6"/>
        <v>500960</v>
      </c>
      <c r="E56" s="20">
        <v>5628130</v>
      </c>
      <c r="F56" s="20">
        <v>5628130</v>
      </c>
      <c r="G56" s="20">
        <f t="shared" si="2"/>
        <v>-5628130</v>
      </c>
      <c r="H56" s="20">
        <v>0</v>
      </c>
    </row>
    <row r="57" spans="1:8" ht="17.25" customHeight="1">
      <c r="A57" s="10" t="s">
        <v>82</v>
      </c>
      <c r="B57" s="16" t="s">
        <v>83</v>
      </c>
      <c r="C57" s="17">
        <f>C58+C59+C60+C61+C62</f>
        <v>16977487.98</v>
      </c>
      <c r="D57" s="17">
        <f>E57-C57</f>
        <v>8245603.8599999994</v>
      </c>
      <c r="E57" s="17">
        <f>E58+E59+E60+E61+E62</f>
        <v>25223091.84</v>
      </c>
      <c r="F57" s="17">
        <f>F58+F59+F60+F61+F62</f>
        <v>22982287.759999998</v>
      </c>
      <c r="G57" s="17">
        <f t="shared" si="2"/>
        <v>-22982287.759999998</v>
      </c>
      <c r="H57" s="17">
        <f>H58+H59+H60+H61+H62</f>
        <v>0</v>
      </c>
    </row>
    <row r="58" spans="1:8" ht="18" customHeight="1">
      <c r="A58" s="18" t="s">
        <v>129</v>
      </c>
      <c r="B58" s="19" t="s">
        <v>84</v>
      </c>
      <c r="C58" s="20">
        <v>1122482</v>
      </c>
      <c r="D58" s="20">
        <f t="shared" ref="D58:D61" si="7">E58-C58</f>
        <v>-1122482</v>
      </c>
      <c r="E58" s="20">
        <v>0</v>
      </c>
      <c r="F58" s="20">
        <v>0</v>
      </c>
      <c r="G58" s="20">
        <f t="shared" si="2"/>
        <v>0</v>
      </c>
      <c r="H58" s="20">
        <v>0</v>
      </c>
    </row>
    <row r="59" spans="1:8" ht="24.75" hidden="1" customHeight="1">
      <c r="A59" s="18" t="s">
        <v>85</v>
      </c>
      <c r="B59" s="19" t="s">
        <v>86</v>
      </c>
      <c r="C59" s="20"/>
      <c r="D59" s="20">
        <f t="shared" si="7"/>
        <v>0</v>
      </c>
      <c r="E59" s="20"/>
      <c r="F59" s="20"/>
      <c r="G59" s="20">
        <f t="shared" si="2"/>
        <v>0</v>
      </c>
      <c r="H59" s="20"/>
    </row>
    <row r="60" spans="1:8" ht="22.5" customHeight="1">
      <c r="A60" s="18" t="s">
        <v>87</v>
      </c>
      <c r="B60" s="19" t="s">
        <v>88</v>
      </c>
      <c r="C60" s="20">
        <v>9039329.3699999992</v>
      </c>
      <c r="D60" s="20">
        <f t="shared" si="7"/>
        <v>3881262.4700000007</v>
      </c>
      <c r="E60" s="20">
        <v>12920591.84</v>
      </c>
      <c r="F60" s="20">
        <v>10687887.76</v>
      </c>
      <c r="G60" s="20">
        <f t="shared" si="2"/>
        <v>-10687887.76</v>
      </c>
      <c r="H60" s="20">
        <v>0</v>
      </c>
    </row>
    <row r="61" spans="1:8" ht="19.5" customHeight="1">
      <c r="A61" s="18" t="s">
        <v>89</v>
      </c>
      <c r="B61" s="19" t="s">
        <v>90</v>
      </c>
      <c r="C61" s="20">
        <v>6815676.6100000003</v>
      </c>
      <c r="D61" s="20">
        <f t="shared" si="7"/>
        <v>5486823.3899999997</v>
      </c>
      <c r="E61" s="20">
        <v>12302500</v>
      </c>
      <c r="F61" s="20">
        <v>12294400</v>
      </c>
      <c r="G61" s="20">
        <f t="shared" si="2"/>
        <v>-12294400</v>
      </c>
      <c r="H61" s="20">
        <v>0</v>
      </c>
    </row>
    <row r="62" spans="1:8" ht="24.75" hidden="1" customHeight="1">
      <c r="A62" s="18" t="s">
        <v>91</v>
      </c>
      <c r="B62" s="19" t="s">
        <v>92</v>
      </c>
      <c r="C62" s="12"/>
      <c r="D62" s="11">
        <f t="shared" ref="D62:D67" si="8">E62-C62</f>
        <v>0</v>
      </c>
      <c r="E62" s="12"/>
      <c r="F62" s="12"/>
      <c r="G62" s="11">
        <f t="shared" si="2"/>
        <v>0</v>
      </c>
      <c r="H62" s="12"/>
    </row>
    <row r="63" spans="1:8" ht="24.75" hidden="1" customHeight="1">
      <c r="A63" s="10" t="s">
        <v>93</v>
      </c>
      <c r="B63" s="16" t="s">
        <v>94</v>
      </c>
      <c r="C63" s="17">
        <f>C64+C65+C66+C67</f>
        <v>0</v>
      </c>
      <c r="D63" s="17">
        <f t="shared" si="8"/>
        <v>0</v>
      </c>
      <c r="E63" s="17">
        <f>E64+E65+E66+E67</f>
        <v>0</v>
      </c>
      <c r="F63" s="17">
        <f>F64+F65+F66+F67</f>
        <v>0</v>
      </c>
      <c r="G63" s="17">
        <f t="shared" si="2"/>
        <v>0</v>
      </c>
      <c r="H63" s="17">
        <f>H64+H65+H66+H67</f>
        <v>0</v>
      </c>
    </row>
    <row r="64" spans="1:8" ht="24.75" hidden="1" customHeight="1">
      <c r="A64" s="18" t="s">
        <v>95</v>
      </c>
      <c r="B64" s="19" t="s">
        <v>96</v>
      </c>
      <c r="C64" s="12"/>
      <c r="D64" s="11">
        <f t="shared" si="8"/>
        <v>0</v>
      </c>
      <c r="E64" s="12"/>
      <c r="F64" s="12"/>
      <c r="G64" s="11">
        <f t="shared" si="2"/>
        <v>0</v>
      </c>
      <c r="H64" s="12"/>
    </row>
    <row r="65" spans="1:8" ht="24.75" hidden="1" customHeight="1">
      <c r="A65" s="18" t="s">
        <v>97</v>
      </c>
      <c r="B65" s="19" t="s">
        <v>98</v>
      </c>
      <c r="C65" s="20"/>
      <c r="D65" s="20">
        <f t="shared" si="8"/>
        <v>0</v>
      </c>
      <c r="E65" s="20"/>
      <c r="F65" s="20"/>
      <c r="G65" s="20">
        <f t="shared" si="2"/>
        <v>0</v>
      </c>
      <c r="H65" s="20"/>
    </row>
    <row r="66" spans="1:8" ht="24.75" hidden="1" customHeight="1">
      <c r="A66" s="18" t="s">
        <v>99</v>
      </c>
      <c r="B66" s="19" t="s">
        <v>100</v>
      </c>
      <c r="C66" s="20">
        <v>0</v>
      </c>
      <c r="D66" s="20">
        <f t="shared" si="8"/>
        <v>0</v>
      </c>
      <c r="E66" s="20">
        <v>0</v>
      </c>
      <c r="F66" s="20">
        <v>0</v>
      </c>
      <c r="G66" s="20">
        <f t="shared" si="2"/>
        <v>0</v>
      </c>
      <c r="H66" s="20">
        <v>0</v>
      </c>
    </row>
    <row r="67" spans="1:8" ht="24.75" hidden="1" customHeight="1">
      <c r="A67" s="18" t="s">
        <v>101</v>
      </c>
      <c r="B67" s="19" t="s">
        <v>102</v>
      </c>
      <c r="C67" s="12"/>
      <c r="D67" s="11">
        <f t="shared" si="8"/>
        <v>0</v>
      </c>
      <c r="E67" s="12"/>
      <c r="F67" s="12"/>
      <c r="G67" s="11">
        <f t="shared" si="2"/>
        <v>0</v>
      </c>
      <c r="H67" s="12"/>
    </row>
    <row r="68" spans="1:8" ht="21.75" customHeight="1">
      <c r="A68" s="10" t="s">
        <v>103</v>
      </c>
      <c r="B68" s="16" t="s">
        <v>104</v>
      </c>
      <c r="C68" s="17">
        <f>C69+C70</f>
        <v>2300000</v>
      </c>
      <c r="D68" s="17">
        <f>E68-C68</f>
        <v>-2300000</v>
      </c>
      <c r="E68" s="17">
        <f>E69+E70</f>
        <v>0</v>
      </c>
      <c r="F68" s="17">
        <f>F69+F70</f>
        <v>0</v>
      </c>
      <c r="G68" s="17">
        <f t="shared" si="2"/>
        <v>0</v>
      </c>
      <c r="H68" s="17">
        <f>H69+H70</f>
        <v>0</v>
      </c>
    </row>
    <row r="69" spans="1:8" ht="20.25" customHeight="1">
      <c r="A69" s="18" t="s">
        <v>105</v>
      </c>
      <c r="B69" s="19" t="s">
        <v>106</v>
      </c>
      <c r="C69" s="20">
        <v>250000</v>
      </c>
      <c r="D69" s="20">
        <f t="shared" ref="D69:D72" si="9">E69-C69</f>
        <v>-250000</v>
      </c>
      <c r="E69" s="20">
        <v>0</v>
      </c>
      <c r="F69" s="20">
        <v>0</v>
      </c>
      <c r="G69" s="20">
        <f t="shared" si="2"/>
        <v>0</v>
      </c>
      <c r="H69" s="20">
        <v>0</v>
      </c>
    </row>
    <row r="70" spans="1:8" ht="21" customHeight="1">
      <c r="A70" s="18" t="s">
        <v>107</v>
      </c>
      <c r="B70" s="19" t="s">
        <v>108</v>
      </c>
      <c r="C70" s="20">
        <v>2050000</v>
      </c>
      <c r="D70" s="20">
        <f t="shared" si="9"/>
        <v>-2050000</v>
      </c>
      <c r="E70" s="20">
        <v>0</v>
      </c>
      <c r="F70" s="20">
        <v>0</v>
      </c>
      <c r="G70" s="20">
        <f t="shared" si="2"/>
        <v>0</v>
      </c>
      <c r="H70" s="20">
        <v>0</v>
      </c>
    </row>
    <row r="71" spans="1:8" ht="24.75" customHeight="1">
      <c r="A71" s="10" t="s">
        <v>109</v>
      </c>
      <c r="B71" s="16" t="s">
        <v>110</v>
      </c>
      <c r="C71" s="22">
        <f>C72</f>
        <v>2000</v>
      </c>
      <c r="D71" s="17">
        <f t="shared" si="9"/>
        <v>-2000</v>
      </c>
      <c r="E71" s="22">
        <f>E72</f>
        <v>0</v>
      </c>
      <c r="F71" s="22">
        <f>F72</f>
        <v>0</v>
      </c>
      <c r="G71" s="22">
        <f t="shared" si="2"/>
        <v>0</v>
      </c>
      <c r="H71" s="22">
        <f>H72</f>
        <v>0</v>
      </c>
    </row>
    <row r="72" spans="1:8" ht="24.75" customHeight="1">
      <c r="A72" s="18" t="s">
        <v>111</v>
      </c>
      <c r="B72" s="19" t="s">
        <v>112</v>
      </c>
      <c r="C72" s="11">
        <v>2000</v>
      </c>
      <c r="D72" s="20">
        <f t="shared" si="9"/>
        <v>-2000</v>
      </c>
      <c r="E72" s="11">
        <v>0</v>
      </c>
      <c r="F72" s="11">
        <v>0</v>
      </c>
      <c r="G72" s="20">
        <f>H72-F72</f>
        <v>0</v>
      </c>
      <c r="H72" s="11">
        <v>0</v>
      </c>
    </row>
    <row r="73" spans="1:8" ht="35.25" customHeight="1">
      <c r="A73" s="10" t="s">
        <v>130</v>
      </c>
      <c r="B73" s="16" t="s">
        <v>113</v>
      </c>
      <c r="C73" s="17">
        <f>C74+C75+C76</f>
        <v>26633100</v>
      </c>
      <c r="D73" s="17">
        <f>E73-C73</f>
        <v>2456600</v>
      </c>
      <c r="E73" s="17">
        <f>E74+E75+E76</f>
        <v>29089700</v>
      </c>
      <c r="F73" s="17">
        <f>F74+F75+F76</f>
        <v>29089700</v>
      </c>
      <c r="G73" s="17">
        <f t="shared" si="2"/>
        <v>-29089700</v>
      </c>
      <c r="H73" s="17">
        <f>H74+H75+H76</f>
        <v>0</v>
      </c>
    </row>
    <row r="74" spans="1:8" ht="33" customHeight="1">
      <c r="A74" s="18" t="s">
        <v>114</v>
      </c>
      <c r="B74" s="19" t="s">
        <v>115</v>
      </c>
      <c r="C74" s="20">
        <v>26633100</v>
      </c>
      <c r="D74" s="20">
        <f>E74-C74</f>
        <v>2456600</v>
      </c>
      <c r="E74" s="20">
        <v>29089700</v>
      </c>
      <c r="F74" s="20">
        <v>29089700</v>
      </c>
      <c r="G74" s="20">
        <f t="shared" si="2"/>
        <v>-29089700</v>
      </c>
      <c r="H74" s="20">
        <v>0</v>
      </c>
    </row>
    <row r="75" spans="1:8" ht="24.75" hidden="1" customHeight="1">
      <c r="A75" s="18" t="s">
        <v>116</v>
      </c>
      <c r="B75" s="19" t="s">
        <v>117</v>
      </c>
      <c r="C75" s="20"/>
      <c r="D75" s="20">
        <v>0</v>
      </c>
      <c r="E75" s="20"/>
      <c r="F75" s="20"/>
      <c r="G75" s="20">
        <f t="shared" si="2"/>
        <v>0</v>
      </c>
      <c r="H75" s="20"/>
    </row>
    <row r="76" spans="1:8" ht="24.75" hidden="1" customHeight="1">
      <c r="A76" s="18" t="s">
        <v>118</v>
      </c>
      <c r="B76" s="19" t="s">
        <v>119</v>
      </c>
      <c r="C76" s="20"/>
      <c r="D76" s="20">
        <v>0</v>
      </c>
      <c r="E76" s="20">
        <v>0</v>
      </c>
      <c r="F76" s="20"/>
      <c r="G76" s="20">
        <f t="shared" si="2"/>
        <v>0</v>
      </c>
      <c r="H76" s="20"/>
    </row>
    <row r="77" spans="1:8" ht="24.75" customHeight="1">
      <c r="A77" s="18" t="s">
        <v>128</v>
      </c>
      <c r="B77" s="19" t="s">
        <v>121</v>
      </c>
      <c r="C77" s="20">
        <v>17005686</v>
      </c>
      <c r="D77" s="20">
        <f>E77-C77</f>
        <v>-7526078.75</v>
      </c>
      <c r="E77" s="20">
        <v>9479607.25</v>
      </c>
      <c r="F77" s="20">
        <v>19332231.5</v>
      </c>
      <c r="G77" s="20">
        <f t="shared" si="2"/>
        <v>-19332231.5</v>
      </c>
      <c r="H77" s="20">
        <v>0</v>
      </c>
    </row>
    <row r="78" spans="1:8" ht="24.75" customHeight="1">
      <c r="A78" s="13" t="s">
        <v>120</v>
      </c>
      <c r="B78" s="14"/>
      <c r="C78" s="17">
        <f>C14+C23+C26+C32+C40+C45+C47+C54+C57+C63+C68+C71+C73+C77</f>
        <v>761288988.34000015</v>
      </c>
      <c r="D78" s="17">
        <f>E78-C78</f>
        <v>-14770898.340000272</v>
      </c>
      <c r="E78" s="17">
        <f>E14+E23+E26+E32+E40+E45+E47+E54+E57+E63+E68+E71+E73+E77</f>
        <v>746518089.99999988</v>
      </c>
      <c r="F78" s="17">
        <f>F14+F23+F26+F32+F40+F45+F47+F54+F57+F63+F68+F71+F73+F77</f>
        <v>766838830</v>
      </c>
      <c r="G78" s="17">
        <f t="shared" si="2"/>
        <v>-766838830</v>
      </c>
      <c r="H78" s="17">
        <f>H14+H23+H26+H32+H40+H45+H47+H54+H57+H63+H68+H71+H73+H77</f>
        <v>0</v>
      </c>
    </row>
    <row r="79" spans="1:8" ht="24.75" customHeight="1">
      <c r="A79" s="6"/>
      <c r="B79" s="4"/>
      <c r="C79" s="4"/>
      <c r="D79" s="4"/>
      <c r="E79" s="4"/>
      <c r="F79" s="4"/>
      <c r="G79" s="6"/>
    </row>
    <row r="80" spans="1:8" ht="24.75" hidden="1" customHeight="1">
      <c r="A80" s="6"/>
      <c r="B80" s="4"/>
      <c r="C80" s="7">
        <v>761288988.34000003</v>
      </c>
      <c r="D80" s="7">
        <f>E80-C80</f>
        <v>-14770898.340000033</v>
      </c>
      <c r="E80" s="7">
        <v>746518090</v>
      </c>
      <c r="F80" s="7">
        <v>766838830</v>
      </c>
      <c r="G80" s="15"/>
      <c r="H80" s="15">
        <v>512155940.56999999</v>
      </c>
    </row>
    <row r="81" spans="1:8" ht="24.75" hidden="1" customHeight="1">
      <c r="A81" s="6"/>
      <c r="B81" s="4"/>
      <c r="C81" s="7"/>
      <c r="D81" s="7"/>
      <c r="E81" s="7"/>
      <c r="F81" s="7"/>
      <c r="G81" s="15"/>
      <c r="H81" s="15"/>
    </row>
    <row r="82" spans="1:8" ht="24.75" hidden="1" customHeight="1">
      <c r="A82" s="6"/>
      <c r="B82" s="4"/>
      <c r="C82" s="7">
        <f>C78-C80</f>
        <v>0</v>
      </c>
      <c r="D82" s="4"/>
      <c r="E82" s="7">
        <f>E78-E80</f>
        <v>0</v>
      </c>
      <c r="F82" s="7">
        <f>F78-F80</f>
        <v>0</v>
      </c>
      <c r="G82" s="6"/>
      <c r="H82" s="7">
        <f>H78-H80</f>
        <v>-512155940.56999999</v>
      </c>
    </row>
    <row r="83" spans="1:8" ht="24.75" customHeight="1">
      <c r="A83" s="6"/>
      <c r="B83" s="4"/>
      <c r="C83" s="7"/>
      <c r="D83" s="7"/>
      <c r="E83" s="7"/>
      <c r="F83" s="7"/>
      <c r="G83" s="6"/>
      <c r="H83" s="15"/>
    </row>
    <row r="84" spans="1:8" ht="24.75" customHeight="1">
      <c r="A84" s="6"/>
      <c r="B84" s="4"/>
      <c r="C84" s="4"/>
      <c r="D84" s="4"/>
      <c r="E84" s="7"/>
      <c r="F84" s="7"/>
      <c r="G84" s="15"/>
      <c r="H84" s="7"/>
    </row>
    <row r="85" spans="1:8" ht="24.75" customHeight="1">
      <c r="A85" s="6"/>
      <c r="B85" s="4"/>
      <c r="C85" s="4"/>
      <c r="D85" s="4"/>
      <c r="E85" s="4"/>
      <c r="F85" s="4"/>
      <c r="G85" s="6"/>
    </row>
    <row r="86" spans="1:8" ht="24.75" customHeight="1">
      <c r="A86" s="6"/>
      <c r="B86" s="4"/>
      <c r="C86" s="4"/>
      <c r="D86" s="4"/>
      <c r="E86" s="4"/>
      <c r="F86" s="4"/>
      <c r="G86" s="6"/>
    </row>
    <row r="87" spans="1:8" ht="24.75" customHeight="1">
      <c r="A87" s="6"/>
      <c r="B87" s="4"/>
      <c r="C87" s="4"/>
      <c r="D87" s="4"/>
      <c r="E87" s="4"/>
      <c r="F87" s="4"/>
      <c r="G87" s="6"/>
    </row>
    <row r="88" spans="1:8" ht="24.75" customHeight="1">
      <c r="A88" s="6"/>
      <c r="B88" s="4"/>
      <c r="C88" s="4"/>
      <c r="D88" s="4"/>
      <c r="E88" s="4"/>
      <c r="F88" s="4"/>
      <c r="G88" s="6"/>
    </row>
    <row r="89" spans="1:8" ht="24.75" customHeight="1">
      <c r="A89" s="6"/>
      <c r="B89" s="4"/>
      <c r="C89" s="4"/>
      <c r="D89" s="4"/>
      <c r="E89" s="4"/>
      <c r="F89" s="4"/>
      <c r="G89" s="6"/>
    </row>
    <row r="90" spans="1:8" ht="24.75" customHeight="1">
      <c r="A90" s="6"/>
      <c r="B90" s="4"/>
      <c r="C90" s="4"/>
      <c r="D90" s="4"/>
      <c r="E90" s="4"/>
      <c r="F90" s="4"/>
      <c r="G90" s="6"/>
    </row>
    <row r="91" spans="1:8" ht="24.75" customHeight="1">
      <c r="A91" s="6"/>
      <c r="B91" s="4"/>
      <c r="C91" s="4"/>
      <c r="D91" s="4"/>
      <c r="E91" s="4"/>
      <c r="F91" s="4"/>
      <c r="G91" s="6"/>
    </row>
    <row r="92" spans="1:8" ht="24.75" customHeight="1">
      <c r="A92" s="6"/>
      <c r="B92" s="4"/>
      <c r="C92" s="4"/>
      <c r="D92" s="4"/>
      <c r="E92" s="4"/>
      <c r="F92" s="4"/>
      <c r="G92" s="6"/>
    </row>
    <row r="93" spans="1:8" ht="24.75" customHeight="1">
      <c r="A93" s="6"/>
      <c r="B93" s="4"/>
      <c r="C93" s="4"/>
      <c r="D93" s="4"/>
      <c r="E93" s="4"/>
      <c r="F93" s="4"/>
      <c r="G93" s="6"/>
    </row>
    <row r="94" spans="1:8" ht="24.75" customHeight="1">
      <c r="A94" s="6"/>
      <c r="B94" s="4"/>
      <c r="C94" s="4"/>
      <c r="D94" s="4"/>
      <c r="E94" s="4"/>
      <c r="F94" s="4"/>
      <c r="G94" s="6"/>
    </row>
    <row r="95" spans="1:8" ht="24.75" customHeight="1">
      <c r="A95" s="6"/>
      <c r="B95" s="4"/>
      <c r="C95" s="4"/>
      <c r="D95" s="4"/>
      <c r="E95" s="4"/>
      <c r="F95" s="4"/>
      <c r="G95" s="6"/>
    </row>
    <row r="96" spans="1:8" ht="24.75" customHeight="1">
      <c r="A96" s="6"/>
      <c r="B96" s="4"/>
      <c r="C96" s="4"/>
      <c r="D96" s="4"/>
      <c r="E96" s="4"/>
      <c r="F96" s="4"/>
      <c r="G96" s="6"/>
    </row>
    <row r="97" spans="1:7" ht="24.75" customHeight="1">
      <c r="A97" s="6"/>
      <c r="B97" s="4"/>
      <c r="C97" s="4"/>
      <c r="D97" s="4"/>
      <c r="E97" s="4"/>
      <c r="F97" s="4"/>
      <c r="G97" s="6"/>
    </row>
    <row r="98" spans="1:7" ht="24.75" customHeight="1">
      <c r="A98" s="6"/>
      <c r="B98" s="4"/>
      <c r="C98" s="4"/>
      <c r="D98" s="4"/>
      <c r="E98" s="4"/>
      <c r="F98" s="4"/>
      <c r="G98" s="6"/>
    </row>
    <row r="99" spans="1:7" ht="24.75" customHeight="1">
      <c r="A99" s="6"/>
      <c r="B99" s="4"/>
      <c r="C99" s="4"/>
      <c r="D99" s="4"/>
      <c r="E99" s="4"/>
      <c r="F99" s="4"/>
      <c r="G99" s="6"/>
    </row>
    <row r="100" spans="1:7" ht="24.75" customHeight="1">
      <c r="A100" s="6"/>
      <c r="B100" s="4"/>
      <c r="C100" s="4"/>
      <c r="D100" s="4"/>
      <c r="E100" s="4"/>
      <c r="F100" s="4"/>
      <c r="G100" s="6"/>
    </row>
    <row r="101" spans="1:7" ht="24.75" customHeight="1">
      <c r="A101" s="6"/>
      <c r="B101" s="4"/>
      <c r="C101" s="4"/>
      <c r="D101" s="4"/>
      <c r="E101" s="4"/>
      <c r="F101" s="4"/>
      <c r="G101" s="6"/>
    </row>
    <row r="102" spans="1:7" ht="24.75" customHeight="1">
      <c r="A102" s="6"/>
      <c r="B102" s="4"/>
      <c r="C102" s="4"/>
      <c r="D102" s="4"/>
      <c r="E102" s="4"/>
      <c r="F102" s="4"/>
      <c r="G102" s="6"/>
    </row>
    <row r="103" spans="1:7" ht="24.75" customHeight="1">
      <c r="A103" s="6"/>
      <c r="B103" s="4"/>
      <c r="C103" s="4"/>
      <c r="D103" s="4"/>
      <c r="E103" s="4"/>
      <c r="F103" s="4"/>
      <c r="G103" s="6"/>
    </row>
    <row r="104" spans="1:7" ht="24.75" customHeight="1">
      <c r="A104" s="6"/>
      <c r="B104" s="4"/>
      <c r="C104" s="4"/>
      <c r="D104" s="4"/>
      <c r="E104" s="4"/>
      <c r="F104" s="4"/>
      <c r="G104" s="6"/>
    </row>
    <row r="105" spans="1:7" ht="24.75" customHeight="1">
      <c r="A105" s="6"/>
      <c r="B105" s="4"/>
      <c r="C105" s="4"/>
      <c r="D105" s="4"/>
      <c r="E105" s="4"/>
      <c r="F105" s="4"/>
      <c r="G105" s="6"/>
    </row>
    <row r="106" spans="1:7" ht="24.75" customHeight="1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D5:H5"/>
    <mergeCell ref="A10:H10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2023г</vt:lpstr>
      <vt:lpstr>2024-2025гг</vt:lpstr>
      <vt:lpstr>'2023г'!Область_печати</vt:lpstr>
      <vt:lpstr>'2024-2025гг'!Область_печати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2022-12-12T03:05:15Z</dcterms:modified>
</cp:coreProperties>
</file>