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25" windowWidth="15120" windowHeight="7890"/>
  </bookViews>
  <sheets>
    <sheet name="приложение 5" sheetId="4" r:id="rId1"/>
  </sheets>
  <calcPr calcId="144525"/>
</workbook>
</file>

<file path=xl/calcChain.xml><?xml version="1.0" encoding="utf-8"?>
<calcChain xmlns="http://schemas.openxmlformats.org/spreadsheetml/2006/main">
  <c r="H216" i="4" l="1"/>
  <c r="H215" i="4"/>
  <c r="H214" i="4"/>
  <c r="E252" i="4"/>
  <c r="E251" i="4"/>
  <c r="E250" i="4"/>
  <c r="E249" i="4"/>
  <c r="K248" i="4"/>
  <c r="J248" i="4"/>
  <c r="I248" i="4"/>
  <c r="H248" i="4"/>
  <c r="G248" i="4"/>
  <c r="F248" i="4"/>
  <c r="E227" i="4"/>
  <c r="E226" i="4"/>
  <c r="E225" i="4"/>
  <c r="E224" i="4"/>
  <c r="K223" i="4"/>
  <c r="J223" i="4"/>
  <c r="I223" i="4"/>
  <c r="H223" i="4"/>
  <c r="G223" i="4"/>
  <c r="F223" i="4"/>
  <c r="E248" i="4" l="1"/>
  <c r="E223" i="4"/>
  <c r="H64" i="4"/>
  <c r="H62" i="4"/>
  <c r="H63" i="4"/>
  <c r="H66" i="4"/>
  <c r="I66" i="4"/>
  <c r="J66" i="4"/>
  <c r="K66" i="4"/>
  <c r="H285" i="4" l="1"/>
  <c r="H284" i="4"/>
  <c r="I285" i="4" l="1"/>
  <c r="J285" i="4"/>
  <c r="K285" i="4"/>
  <c r="I284" i="4"/>
  <c r="J284" i="4"/>
  <c r="K284" i="4"/>
  <c r="H149" i="4"/>
  <c r="E267" i="4"/>
  <c r="E266" i="4"/>
  <c r="E265" i="4"/>
  <c r="E264" i="4"/>
  <c r="K263" i="4"/>
  <c r="J263" i="4"/>
  <c r="I263" i="4"/>
  <c r="H263" i="4"/>
  <c r="G263" i="4"/>
  <c r="F263" i="4"/>
  <c r="H151" i="4"/>
  <c r="I151" i="4"/>
  <c r="J151" i="4"/>
  <c r="K151" i="4"/>
  <c r="H150" i="4"/>
  <c r="I150" i="4"/>
  <c r="J150" i="4"/>
  <c r="J148" i="4" s="1"/>
  <c r="K150" i="4"/>
  <c r="I149" i="4"/>
  <c r="I148" i="4" s="1"/>
  <c r="J149" i="4"/>
  <c r="I63" i="4"/>
  <c r="I57" i="4" s="1"/>
  <c r="J63" i="4"/>
  <c r="K63" i="4"/>
  <c r="I62" i="4"/>
  <c r="I56" i="4" s="1"/>
  <c r="J62" i="4"/>
  <c r="J56" i="4" s="1"/>
  <c r="J55" i="4" s="1"/>
  <c r="J57" i="4"/>
  <c r="K56" i="4"/>
  <c r="K62" i="4"/>
  <c r="H45" i="4"/>
  <c r="I45" i="4"/>
  <c r="J45" i="4"/>
  <c r="H44" i="4"/>
  <c r="H148" i="4" l="1"/>
  <c r="E263" i="4"/>
  <c r="I55" i="4"/>
  <c r="G305" i="4" l="1"/>
  <c r="G151" i="4" l="1"/>
  <c r="G150" i="4"/>
  <c r="E207" i="4"/>
  <c r="E206" i="4"/>
  <c r="E205" i="4"/>
  <c r="E204" i="4"/>
  <c r="K203" i="4"/>
  <c r="J203" i="4"/>
  <c r="I203" i="4"/>
  <c r="H203" i="4"/>
  <c r="G203" i="4"/>
  <c r="F203" i="4"/>
  <c r="E203" i="4" l="1"/>
  <c r="G284" i="4"/>
  <c r="G285" i="4"/>
  <c r="G306" i="4"/>
  <c r="E368" i="4"/>
  <c r="E367" i="4"/>
  <c r="E366" i="4"/>
  <c r="E365" i="4"/>
  <c r="K364" i="4"/>
  <c r="J364" i="4"/>
  <c r="I364" i="4"/>
  <c r="H364" i="4"/>
  <c r="G364" i="4"/>
  <c r="F364" i="4"/>
  <c r="G216" i="4"/>
  <c r="G145" i="4" s="1"/>
  <c r="G215" i="4"/>
  <c r="G144" i="4" s="1"/>
  <c r="G214" i="4"/>
  <c r="E262" i="4"/>
  <c r="E261" i="4"/>
  <c r="E260" i="4"/>
  <c r="E259" i="4"/>
  <c r="K258" i="4"/>
  <c r="J258" i="4"/>
  <c r="I258" i="4"/>
  <c r="H258" i="4"/>
  <c r="G258" i="4"/>
  <c r="F258" i="4"/>
  <c r="G149" i="4"/>
  <c r="E202" i="4"/>
  <c r="E201" i="4"/>
  <c r="E200" i="4"/>
  <c r="E199" i="4"/>
  <c r="K198" i="4"/>
  <c r="J198" i="4"/>
  <c r="I198" i="4"/>
  <c r="H198" i="4"/>
  <c r="G198" i="4"/>
  <c r="F198" i="4"/>
  <c r="E198" i="4" l="1"/>
  <c r="E364" i="4"/>
  <c r="G143" i="4"/>
  <c r="G142" i="4" s="1"/>
  <c r="E258" i="4"/>
  <c r="E187" i="4"/>
  <c r="E186" i="4"/>
  <c r="E185" i="4"/>
  <c r="E184" i="4"/>
  <c r="K183" i="4"/>
  <c r="J183" i="4"/>
  <c r="I183" i="4"/>
  <c r="H183" i="4"/>
  <c r="G183" i="4"/>
  <c r="F183" i="4"/>
  <c r="E183" i="4" l="1"/>
  <c r="E172" i="4"/>
  <c r="E171" i="4"/>
  <c r="E170" i="4"/>
  <c r="E169" i="4"/>
  <c r="K168" i="4"/>
  <c r="J168" i="4"/>
  <c r="I168" i="4"/>
  <c r="H168" i="4"/>
  <c r="G168" i="4"/>
  <c r="F168" i="4"/>
  <c r="E167" i="4"/>
  <c r="E166" i="4"/>
  <c r="E165" i="4"/>
  <c r="E164" i="4"/>
  <c r="K163" i="4"/>
  <c r="J163" i="4"/>
  <c r="I163" i="4"/>
  <c r="H163" i="4"/>
  <c r="G163" i="4"/>
  <c r="F163" i="4"/>
  <c r="E168" i="4" l="1"/>
  <c r="E163" i="4"/>
  <c r="E358" i="4"/>
  <c r="E357" i="4"/>
  <c r="E356" i="4"/>
  <c r="E355" i="4"/>
  <c r="K354" i="4"/>
  <c r="J354" i="4"/>
  <c r="I354" i="4"/>
  <c r="H354" i="4"/>
  <c r="G354" i="4"/>
  <c r="F354" i="4"/>
  <c r="F359" i="4"/>
  <c r="G359" i="4"/>
  <c r="H359" i="4"/>
  <c r="I359" i="4"/>
  <c r="J359" i="4"/>
  <c r="K359" i="4"/>
  <c r="E360" i="4"/>
  <c r="E361" i="4"/>
  <c r="E362" i="4"/>
  <c r="E363" i="4"/>
  <c r="E359" i="4" l="1"/>
  <c r="E354" i="4"/>
  <c r="G233" i="4"/>
  <c r="J283" i="4" l="1"/>
  <c r="K283" i="4"/>
  <c r="G283" i="4"/>
  <c r="I305" i="4"/>
  <c r="J305" i="4"/>
  <c r="K305" i="4"/>
  <c r="G299" i="4"/>
  <c r="H299" i="4"/>
  <c r="I299" i="4"/>
  <c r="J299" i="4"/>
  <c r="K299" i="4"/>
  <c r="G294" i="4"/>
  <c r="H294" i="4"/>
  <c r="I294" i="4"/>
  <c r="J294" i="4"/>
  <c r="K294" i="4"/>
  <c r="I283" i="4"/>
  <c r="G193" i="4"/>
  <c r="H193" i="4"/>
  <c r="I193" i="4"/>
  <c r="J193" i="4"/>
  <c r="K193" i="4"/>
  <c r="G178" i="4"/>
  <c r="H178" i="4"/>
  <c r="I178" i="4"/>
  <c r="J178" i="4"/>
  <c r="K178" i="4"/>
  <c r="L178" i="4"/>
  <c r="G173" i="4"/>
  <c r="H173" i="4"/>
  <c r="I173" i="4"/>
  <c r="J173" i="4"/>
  <c r="K173" i="4"/>
  <c r="G158" i="4"/>
  <c r="H158" i="4"/>
  <c r="I158" i="4"/>
  <c r="J158" i="4"/>
  <c r="K158" i="4"/>
  <c r="G153" i="4"/>
  <c r="H153" i="4"/>
  <c r="I153" i="4"/>
  <c r="J153" i="4"/>
  <c r="K153" i="4"/>
  <c r="K149" i="4"/>
  <c r="G278" i="4"/>
  <c r="H278" i="4"/>
  <c r="I278" i="4"/>
  <c r="J278" i="4"/>
  <c r="K278" i="4"/>
  <c r="G273" i="4"/>
  <c r="H273" i="4"/>
  <c r="I273" i="4"/>
  <c r="J273" i="4"/>
  <c r="K273" i="4"/>
  <c r="H145" i="4"/>
  <c r="I216" i="4"/>
  <c r="I145" i="4" s="1"/>
  <c r="I16" i="4" s="1"/>
  <c r="J216" i="4"/>
  <c r="J145" i="4" s="1"/>
  <c r="J16" i="4" s="1"/>
  <c r="K216" i="4"/>
  <c r="K145" i="4" s="1"/>
  <c r="K16" i="4" s="1"/>
  <c r="H144" i="4"/>
  <c r="I215" i="4"/>
  <c r="J215" i="4"/>
  <c r="J144" i="4" s="1"/>
  <c r="J15" i="4" s="1"/>
  <c r="K215" i="4"/>
  <c r="K144" i="4" s="1"/>
  <c r="K15" i="4" s="1"/>
  <c r="I214" i="4"/>
  <c r="I143" i="4" s="1"/>
  <c r="I14" i="4" s="1"/>
  <c r="J214" i="4"/>
  <c r="K214" i="4"/>
  <c r="H213" i="4"/>
  <c r="G66" i="4"/>
  <c r="G63" i="4"/>
  <c r="H61" i="4"/>
  <c r="G62" i="4"/>
  <c r="K61" i="4"/>
  <c r="J61" i="4"/>
  <c r="G114" i="4"/>
  <c r="H114" i="4"/>
  <c r="I114" i="4"/>
  <c r="J114" i="4"/>
  <c r="K114" i="4"/>
  <c r="G113" i="4"/>
  <c r="H113" i="4"/>
  <c r="H57" i="4" s="1"/>
  <c r="I113" i="4"/>
  <c r="J113" i="4"/>
  <c r="K113" i="4"/>
  <c r="G112" i="4"/>
  <c r="H112" i="4"/>
  <c r="H56" i="4" s="1"/>
  <c r="I112" i="4"/>
  <c r="J112" i="4"/>
  <c r="K112" i="4"/>
  <c r="K57" i="4"/>
  <c r="K55" i="4" s="1"/>
  <c r="G58" i="4"/>
  <c r="H58" i="4"/>
  <c r="I58" i="4"/>
  <c r="J58" i="4"/>
  <c r="K58" i="4"/>
  <c r="G81" i="4"/>
  <c r="H81" i="4"/>
  <c r="I81" i="4"/>
  <c r="J81" i="4"/>
  <c r="K81" i="4"/>
  <c r="G76" i="4"/>
  <c r="H76" i="4"/>
  <c r="I76" i="4"/>
  <c r="J76" i="4"/>
  <c r="K76" i="4"/>
  <c r="G71" i="4"/>
  <c r="H71" i="4"/>
  <c r="I71" i="4"/>
  <c r="J71" i="4"/>
  <c r="K71" i="4"/>
  <c r="G44" i="4"/>
  <c r="H43" i="4"/>
  <c r="I43" i="4"/>
  <c r="J43" i="4"/>
  <c r="K43" i="4"/>
  <c r="G31" i="4"/>
  <c r="H31" i="4"/>
  <c r="I31" i="4"/>
  <c r="J31" i="4"/>
  <c r="K31" i="4"/>
  <c r="G28" i="4"/>
  <c r="H28" i="4"/>
  <c r="I28" i="4"/>
  <c r="J28" i="4"/>
  <c r="G27" i="4"/>
  <c r="H27" i="4"/>
  <c r="H21" i="4" s="1"/>
  <c r="I27" i="4"/>
  <c r="J27" i="4"/>
  <c r="K27" i="4"/>
  <c r="G26" i="4"/>
  <c r="H26" i="4"/>
  <c r="H20" i="4" s="1"/>
  <c r="H19" i="4" s="1"/>
  <c r="I26" i="4"/>
  <c r="J26" i="4"/>
  <c r="K26" i="4"/>
  <c r="H25" i="4"/>
  <c r="I25" i="4"/>
  <c r="J25" i="4"/>
  <c r="K25" i="4"/>
  <c r="I21" i="4"/>
  <c r="I19" i="4" s="1"/>
  <c r="J21" i="4"/>
  <c r="K21" i="4"/>
  <c r="I20" i="4"/>
  <c r="J20" i="4"/>
  <c r="K20" i="4"/>
  <c r="J19" i="4"/>
  <c r="K19" i="4"/>
  <c r="G45" i="4"/>
  <c r="E45" i="4" s="1"/>
  <c r="F214" i="4"/>
  <c r="E257" i="4"/>
  <c r="E256" i="4"/>
  <c r="E255" i="4"/>
  <c r="E254" i="4"/>
  <c r="K253" i="4"/>
  <c r="J253" i="4"/>
  <c r="I253" i="4"/>
  <c r="H253" i="4"/>
  <c r="G253" i="4"/>
  <c r="F253" i="4"/>
  <c r="E348" i="4"/>
  <c r="E347" i="4"/>
  <c r="E346" i="4"/>
  <c r="E345" i="4"/>
  <c r="K344" i="4"/>
  <c r="J344" i="4"/>
  <c r="I344" i="4"/>
  <c r="H344" i="4"/>
  <c r="G344" i="4"/>
  <c r="F344" i="4"/>
  <c r="F305" i="4"/>
  <c r="F306" i="4"/>
  <c r="F285" i="4" s="1"/>
  <c r="E353" i="4"/>
  <c r="E352" i="4"/>
  <c r="E351" i="4"/>
  <c r="E350" i="4"/>
  <c r="K349" i="4"/>
  <c r="J349" i="4"/>
  <c r="I349" i="4"/>
  <c r="H349" i="4"/>
  <c r="G349" i="4"/>
  <c r="F349" i="4"/>
  <c r="E109" i="4"/>
  <c r="E108" i="4"/>
  <c r="E107" i="4"/>
  <c r="J106" i="4"/>
  <c r="I106" i="4"/>
  <c r="H106" i="4"/>
  <c r="G106" i="4"/>
  <c r="F106" i="4"/>
  <c r="F62" i="4"/>
  <c r="F63" i="4"/>
  <c r="E100" i="4"/>
  <c r="E99" i="4"/>
  <c r="E98" i="4"/>
  <c r="E97" i="4"/>
  <c r="K96" i="4"/>
  <c r="J96" i="4"/>
  <c r="I96" i="4"/>
  <c r="H96" i="4"/>
  <c r="G96" i="4"/>
  <c r="F96" i="4"/>
  <c r="E343" i="4"/>
  <c r="E342" i="4"/>
  <c r="E341" i="4"/>
  <c r="E340" i="4"/>
  <c r="K339" i="4"/>
  <c r="J339" i="4"/>
  <c r="I339" i="4"/>
  <c r="H339" i="4"/>
  <c r="G339" i="4"/>
  <c r="F339" i="4"/>
  <c r="F114" i="4"/>
  <c r="F58" i="4" s="1"/>
  <c r="F113" i="4"/>
  <c r="F112" i="4"/>
  <c r="F56" i="4" s="1"/>
  <c r="E119" i="4"/>
  <c r="E118" i="4"/>
  <c r="J116" i="4"/>
  <c r="I116" i="4"/>
  <c r="H116" i="4"/>
  <c r="G116" i="4"/>
  <c r="F116" i="4"/>
  <c r="F216" i="4"/>
  <c r="F145" i="4" s="1"/>
  <c r="F215" i="4"/>
  <c r="E272" i="4"/>
  <c r="E271" i="4"/>
  <c r="E270" i="4"/>
  <c r="E269" i="4"/>
  <c r="K268" i="4"/>
  <c r="J268" i="4"/>
  <c r="I268" i="4"/>
  <c r="H268" i="4"/>
  <c r="G268" i="4"/>
  <c r="F268" i="4"/>
  <c r="F150" i="4"/>
  <c r="F149" i="4"/>
  <c r="E197" i="4"/>
  <c r="E196" i="4"/>
  <c r="E195" i="4"/>
  <c r="E194" i="4"/>
  <c r="F193" i="4"/>
  <c r="E22" i="4"/>
  <c r="E23" i="4"/>
  <c r="E24" i="4"/>
  <c r="E46" i="4"/>
  <c r="E47" i="4"/>
  <c r="E48" i="4"/>
  <c r="G49" i="4"/>
  <c r="H49" i="4"/>
  <c r="I49" i="4"/>
  <c r="J49" i="4"/>
  <c r="K49" i="4"/>
  <c r="F49" i="4"/>
  <c r="E50" i="4"/>
  <c r="E51" i="4"/>
  <c r="E52" i="4"/>
  <c r="E53" i="4"/>
  <c r="E54" i="4"/>
  <c r="F28" i="4"/>
  <c r="E28" i="4" s="1"/>
  <c r="F27" i="4"/>
  <c r="F21" i="4" s="1"/>
  <c r="F26" i="4"/>
  <c r="E27" i="4"/>
  <c r="E29" i="4"/>
  <c r="E30" i="4"/>
  <c r="G37" i="4"/>
  <c r="H37" i="4"/>
  <c r="I37" i="4"/>
  <c r="J37" i="4"/>
  <c r="K37" i="4"/>
  <c r="F37" i="4"/>
  <c r="E42" i="4"/>
  <c r="E38" i="4"/>
  <c r="E39" i="4"/>
  <c r="E40" i="4"/>
  <c r="E41" i="4"/>
  <c r="E33" i="4"/>
  <c r="E34" i="4"/>
  <c r="E35" i="4"/>
  <c r="E36" i="4"/>
  <c r="E32" i="4"/>
  <c r="F31" i="4"/>
  <c r="E286" i="4"/>
  <c r="E287" i="4"/>
  <c r="E288" i="4"/>
  <c r="G329" i="4"/>
  <c r="H329" i="4"/>
  <c r="I329" i="4"/>
  <c r="J329" i="4"/>
  <c r="K329" i="4"/>
  <c r="F329" i="4"/>
  <c r="G324" i="4"/>
  <c r="H324" i="4"/>
  <c r="I324" i="4"/>
  <c r="J324" i="4"/>
  <c r="K324" i="4"/>
  <c r="F324" i="4"/>
  <c r="E325" i="4"/>
  <c r="E326" i="4"/>
  <c r="E327" i="4"/>
  <c r="E328" i="4"/>
  <c r="H304" i="4"/>
  <c r="I304" i="4"/>
  <c r="J304" i="4"/>
  <c r="K304" i="4"/>
  <c r="K314" i="4"/>
  <c r="J314" i="4"/>
  <c r="I314" i="4"/>
  <c r="H314" i="4"/>
  <c r="G314" i="4"/>
  <c r="F314" i="4"/>
  <c r="E315" i="4"/>
  <c r="E316" i="4"/>
  <c r="E317" i="4"/>
  <c r="E318" i="4"/>
  <c r="G309" i="4"/>
  <c r="H309" i="4"/>
  <c r="I309" i="4"/>
  <c r="J309" i="4"/>
  <c r="K309" i="4"/>
  <c r="F309" i="4"/>
  <c r="E310" i="4"/>
  <c r="E311" i="4"/>
  <c r="E312" i="4"/>
  <c r="E313" i="4"/>
  <c r="E292" i="4"/>
  <c r="E293" i="4"/>
  <c r="E291" i="4"/>
  <c r="E290" i="4"/>
  <c r="G289" i="4"/>
  <c r="H289" i="4"/>
  <c r="I289" i="4"/>
  <c r="J289" i="4"/>
  <c r="K289" i="4"/>
  <c r="F289" i="4"/>
  <c r="E300" i="4"/>
  <c r="E301" i="4"/>
  <c r="E302" i="4"/>
  <c r="E303" i="4"/>
  <c r="F299" i="4"/>
  <c r="E295" i="4"/>
  <c r="E296" i="4"/>
  <c r="E297" i="4"/>
  <c r="E298" i="4"/>
  <c r="F294" i="4"/>
  <c r="F278" i="4"/>
  <c r="E279" i="4"/>
  <c r="E280" i="4"/>
  <c r="E281" i="4"/>
  <c r="E282" i="4"/>
  <c r="E247" i="4"/>
  <c r="E246" i="4"/>
  <c r="E245" i="4"/>
  <c r="E244" i="4"/>
  <c r="K243" i="4"/>
  <c r="J243" i="4"/>
  <c r="I243" i="4"/>
  <c r="H243" i="4"/>
  <c r="G243" i="4"/>
  <c r="F243" i="4"/>
  <c r="E242" i="4"/>
  <c r="E241" i="4"/>
  <c r="E240" i="4"/>
  <c r="E239" i="4"/>
  <c r="K238" i="4"/>
  <c r="J238" i="4"/>
  <c r="I238" i="4"/>
  <c r="H238" i="4"/>
  <c r="G238" i="4"/>
  <c r="F238" i="4"/>
  <c r="E237" i="4"/>
  <c r="E236" i="4"/>
  <c r="E235" i="4"/>
  <c r="E234" i="4"/>
  <c r="K233" i="4"/>
  <c r="J233" i="4"/>
  <c r="I233" i="4"/>
  <c r="H233" i="4"/>
  <c r="F233" i="4"/>
  <c r="E232" i="4"/>
  <c r="E231" i="4"/>
  <c r="E230" i="4"/>
  <c r="E229" i="4"/>
  <c r="K228" i="4"/>
  <c r="J228" i="4"/>
  <c r="I228" i="4"/>
  <c r="H228" i="4"/>
  <c r="G228" i="4"/>
  <c r="F228" i="4"/>
  <c r="E222" i="4"/>
  <c r="E221" i="4"/>
  <c r="E220" i="4"/>
  <c r="E219" i="4"/>
  <c r="K218" i="4"/>
  <c r="J218" i="4"/>
  <c r="I218" i="4"/>
  <c r="H218" i="4"/>
  <c r="G218" i="4"/>
  <c r="F218" i="4"/>
  <c r="F273" i="4"/>
  <c r="E274" i="4"/>
  <c r="E275" i="4"/>
  <c r="E276" i="4"/>
  <c r="E277" i="4"/>
  <c r="E217" i="4"/>
  <c r="E212" i="4"/>
  <c r="E211" i="4"/>
  <c r="E210" i="4"/>
  <c r="E209" i="4"/>
  <c r="K208" i="4"/>
  <c r="J208" i="4"/>
  <c r="I208" i="4"/>
  <c r="H208" i="4"/>
  <c r="G208" i="4"/>
  <c r="F208" i="4"/>
  <c r="E192" i="4"/>
  <c r="E191" i="4"/>
  <c r="E190" i="4"/>
  <c r="E189" i="4"/>
  <c r="K188" i="4"/>
  <c r="J188" i="4"/>
  <c r="I188" i="4"/>
  <c r="H188" i="4"/>
  <c r="G188" i="4"/>
  <c r="F188" i="4"/>
  <c r="F178" i="4"/>
  <c r="E179" i="4"/>
  <c r="E180" i="4"/>
  <c r="E181" i="4"/>
  <c r="E182" i="4"/>
  <c r="F173" i="4"/>
  <c r="E174" i="4"/>
  <c r="E175" i="4"/>
  <c r="E176" i="4"/>
  <c r="E177" i="4"/>
  <c r="F158" i="4"/>
  <c r="F153" i="4"/>
  <c r="E154" i="4"/>
  <c r="E155" i="4"/>
  <c r="E156" i="4"/>
  <c r="E157" i="4"/>
  <c r="F101" i="4"/>
  <c r="E139" i="4"/>
  <c r="E138" i="4"/>
  <c r="E137" i="4"/>
  <c r="J136" i="4"/>
  <c r="I136" i="4"/>
  <c r="H136" i="4"/>
  <c r="G136" i="4"/>
  <c r="F136" i="4"/>
  <c r="E134" i="4"/>
  <c r="E133" i="4"/>
  <c r="E132" i="4"/>
  <c r="J131" i="4"/>
  <c r="I131" i="4"/>
  <c r="H131" i="4"/>
  <c r="G131" i="4"/>
  <c r="F131" i="4"/>
  <c r="E129" i="4"/>
  <c r="E128" i="4"/>
  <c r="E127" i="4"/>
  <c r="J126" i="4"/>
  <c r="I126" i="4"/>
  <c r="H126" i="4"/>
  <c r="G126" i="4"/>
  <c r="F126" i="4"/>
  <c r="E124" i="4"/>
  <c r="E123" i="4"/>
  <c r="E122" i="4"/>
  <c r="J121" i="4"/>
  <c r="I121" i="4"/>
  <c r="H121" i="4"/>
  <c r="G121" i="4"/>
  <c r="F121" i="4"/>
  <c r="E95" i="4"/>
  <c r="E94" i="4"/>
  <c r="E93" i="4"/>
  <c r="E92" i="4"/>
  <c r="K91" i="4"/>
  <c r="J91" i="4"/>
  <c r="I91" i="4"/>
  <c r="H91" i="4"/>
  <c r="G91" i="4"/>
  <c r="F91" i="4"/>
  <c r="E90" i="4"/>
  <c r="E70" i="4"/>
  <c r="E69" i="4"/>
  <c r="E68" i="4"/>
  <c r="E67" i="4"/>
  <c r="E84" i="4"/>
  <c r="F81" i="4"/>
  <c r="F76" i="4"/>
  <c r="F71" i="4"/>
  <c r="E330" i="4"/>
  <c r="E332" i="4"/>
  <c r="E331" i="4"/>
  <c r="G319" i="4"/>
  <c r="H319" i="4"/>
  <c r="I319" i="4"/>
  <c r="J319" i="4"/>
  <c r="K319" i="4"/>
  <c r="F319" i="4"/>
  <c r="E321" i="4"/>
  <c r="E307" i="4"/>
  <c r="E308" i="4"/>
  <c r="E162" i="4"/>
  <c r="E161" i="4"/>
  <c r="E294" i="4" l="1"/>
  <c r="K213" i="4"/>
  <c r="K143" i="4"/>
  <c r="K14" i="4" s="1"/>
  <c r="K13" i="4" s="1"/>
  <c r="J213" i="4"/>
  <c r="I213" i="4"/>
  <c r="F144" i="4"/>
  <c r="F213" i="4"/>
  <c r="I144" i="4"/>
  <c r="I15" i="4" s="1"/>
  <c r="I13" i="4" s="1"/>
  <c r="H16" i="4"/>
  <c r="H55" i="4"/>
  <c r="H15" i="4"/>
  <c r="E285" i="4"/>
  <c r="E253" i="4"/>
  <c r="E215" i="4"/>
  <c r="H143" i="4"/>
  <c r="I61" i="4"/>
  <c r="G57" i="4"/>
  <c r="G21" i="4"/>
  <c r="H283" i="4"/>
  <c r="K148" i="4"/>
  <c r="J143" i="4"/>
  <c r="J14" i="4" s="1"/>
  <c r="J13" i="4" s="1"/>
  <c r="G43" i="4"/>
  <c r="G20" i="4"/>
  <c r="E44" i="4"/>
  <c r="E26" i="4"/>
  <c r="G25" i="4"/>
  <c r="E305" i="4"/>
  <c r="G304" i="4"/>
  <c r="G16" i="4"/>
  <c r="E216" i="4"/>
  <c r="G61" i="4"/>
  <c r="E349" i="4"/>
  <c r="E344" i="4"/>
  <c r="E214" i="4"/>
  <c r="G15" i="4"/>
  <c r="G213" i="4"/>
  <c r="G148" i="4"/>
  <c r="G56" i="4"/>
  <c r="E339" i="4"/>
  <c r="E299" i="4"/>
  <c r="E309" i="4"/>
  <c r="F143" i="4"/>
  <c r="F57" i="4"/>
  <c r="E306" i="4"/>
  <c r="F284" i="4"/>
  <c r="E284" i="4" s="1"/>
  <c r="E116" i="4"/>
  <c r="E106" i="4"/>
  <c r="E49" i="4"/>
  <c r="E96" i="4"/>
  <c r="E193" i="4"/>
  <c r="E268" i="4"/>
  <c r="E21" i="4"/>
  <c r="F43" i="4"/>
  <c r="F20" i="4"/>
  <c r="F16" i="4"/>
  <c r="F25" i="4"/>
  <c r="E37" i="4"/>
  <c r="E31" i="4"/>
  <c r="F304" i="4"/>
  <c r="E329" i="4"/>
  <c r="E324" i="4"/>
  <c r="E314" i="4"/>
  <c r="F148" i="4"/>
  <c r="E228" i="4"/>
  <c r="E278" i="4"/>
  <c r="E243" i="4"/>
  <c r="E238" i="4"/>
  <c r="E233" i="4"/>
  <c r="E218" i="4"/>
  <c r="F61" i="4"/>
  <c r="F111" i="4"/>
  <c r="F55" i="4"/>
  <c r="E208" i="4"/>
  <c r="E188" i="4"/>
  <c r="E178" i="4"/>
  <c r="E153" i="4"/>
  <c r="E136" i="4"/>
  <c r="E131" i="4"/>
  <c r="E126" i="4"/>
  <c r="E319" i="4"/>
  <c r="E121" i="4"/>
  <c r="E91" i="4"/>
  <c r="J86" i="4"/>
  <c r="K86" i="4"/>
  <c r="E85" i="4" s="1"/>
  <c r="E82" i="4"/>
  <c r="E72" i="4"/>
  <c r="E77" i="4"/>
  <c r="E73" i="4"/>
  <c r="E333" i="4"/>
  <c r="E149" i="4"/>
  <c r="E160" i="4"/>
  <c r="E114" i="4"/>
  <c r="E113" i="4"/>
  <c r="E112" i="4"/>
  <c r="J111" i="4"/>
  <c r="I111" i="4"/>
  <c r="H111" i="4"/>
  <c r="G111" i="4"/>
  <c r="E104" i="4"/>
  <c r="E103" i="4"/>
  <c r="E102" i="4"/>
  <c r="J101" i="4"/>
  <c r="I101" i="4"/>
  <c r="H101" i="4"/>
  <c r="G101" i="4"/>
  <c r="F66" i="4"/>
  <c r="E58" i="4"/>
  <c r="E59" i="4"/>
  <c r="E60" i="4"/>
  <c r="E147" i="4"/>
  <c r="E146" i="4"/>
  <c r="E145" i="4"/>
  <c r="K142" i="4" l="1"/>
  <c r="I142" i="4"/>
  <c r="H142" i="4"/>
  <c r="H14" i="4"/>
  <c r="H13" i="4" s="1"/>
  <c r="G19" i="4"/>
  <c r="E25" i="4"/>
  <c r="E144" i="4"/>
  <c r="J142" i="4"/>
  <c r="E20" i="4"/>
  <c r="E304" i="4"/>
  <c r="G55" i="4"/>
  <c r="G14" i="4"/>
  <c r="G13" i="4" s="1"/>
  <c r="E143" i="4"/>
  <c r="E56" i="4"/>
  <c r="E43" i="4"/>
  <c r="F283" i="4"/>
  <c r="E283" i="4" s="1"/>
  <c r="F142" i="4"/>
  <c r="F14" i="4"/>
  <c r="F19" i="4"/>
  <c r="F15" i="4"/>
  <c r="E66" i="4"/>
  <c r="E273" i="4"/>
  <c r="E57" i="4"/>
  <c r="E213" i="4"/>
  <c r="E173" i="4"/>
  <c r="I86" i="4"/>
  <c r="E148" i="4"/>
  <c r="E101" i="4"/>
  <c r="E158" i="4"/>
  <c r="E111" i="4"/>
  <c r="E55" i="4"/>
  <c r="E19" i="4" l="1"/>
  <c r="E142" i="4"/>
  <c r="F13" i="4"/>
  <c r="E71" i="4"/>
  <c r="H86" i="4"/>
  <c r="E89" i="4"/>
  <c r="E88" i="4"/>
  <c r="E79" i="4"/>
  <c r="E78" i="4"/>
  <c r="E83" i="4"/>
  <c r="E75" i="4"/>
  <c r="E74" i="4"/>
  <c r="G86" i="4" l="1"/>
  <c r="E76" i="4"/>
  <c r="E81" i="4"/>
  <c r="E323" i="4"/>
  <c r="E322" i="4"/>
  <c r="E320" i="4"/>
  <c r="E150" i="4"/>
  <c r="E65" i="4"/>
  <c r="E64" i="4"/>
  <c r="E63" i="4"/>
  <c r="E62" i="4"/>
  <c r="E18" i="4"/>
  <c r="E17" i="4"/>
  <c r="E16" i="4"/>
  <c r="E15" i="4"/>
  <c r="E14" i="4"/>
  <c r="E87" i="4" l="1"/>
  <c r="E289" i="4"/>
  <c r="E13" i="4"/>
  <c r="E61" i="4"/>
  <c r="F86" i="4" l="1"/>
  <c r="E86" i="4" s="1"/>
</calcChain>
</file>

<file path=xl/sharedStrings.xml><?xml version="1.0" encoding="utf-8"?>
<sst xmlns="http://schemas.openxmlformats.org/spreadsheetml/2006/main" count="572" uniqueCount="152">
  <si>
    <t xml:space="preserve">Сведения о составе и значениях целевых показателей муниципальной программы
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</si>
  <si>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</si>
  <si>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</si>
  <si>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</si>
  <si>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>Обеспечивающая подпрограмма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</si>
  <si>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</si>
  <si>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</si>
  <si>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</si>
  <si>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</si>
  <si>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</si>
  <si>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</si>
  <si>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</si>
  <si>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</si>
  <si>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</si>
  <si>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</si>
  <si>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</si>
  <si>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</si>
  <si>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</si>
  <si>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</si>
  <si>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</si>
  <si>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</si>
  <si>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</si>
  <si>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</si>
  <si>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Основное мероприятие 1</t>
  </si>
  <si>
    <t>Подпрограмма 1</t>
  </si>
  <si>
    <t>Основное мероприятие 2</t>
  </si>
  <si>
    <t>Основное мероприятие 3</t>
  </si>
  <si>
    <t>Основное мероприятие 4</t>
  </si>
  <si>
    <t>Администрация МО «Усть-Коксинский район»</t>
  </si>
  <si>
    <t>Подпрограмма 2</t>
  </si>
  <si>
    <t xml:space="preserve">Администрация МО «Усть-Коксинский район»
Бюджетные учре-ждения МО «Усть-Коксинский район» 
</t>
  </si>
  <si>
    <t>Подпрограмма 3</t>
  </si>
  <si>
    <t xml:space="preserve">Расходы на выплаты по оплате труда работников Управления образования </t>
  </si>
  <si>
    <t xml:space="preserve">Повышение квалификации работников  Управления образования </t>
  </si>
  <si>
    <t>Обеспечение условий функционирования дошкольных образований</t>
  </si>
  <si>
    <t xml:space="preserve">Выплаты ежемесячной надбавки к заработной плате молодым специалистам в муниципальных образовательных организациях </t>
  </si>
  <si>
    <t>Основное мероприятие 7</t>
  </si>
  <si>
    <t xml:space="preserve">Обеспечение сохранности зданий и сооружений, строительство, реконструкция и капитальных ремонт объектов дошкольного образования </t>
  </si>
  <si>
    <t xml:space="preserve">
Обеспечение условий для предоставление общеобразовательных услуг(питание) 
</t>
  </si>
  <si>
    <t xml:space="preserve">Обеспечение сохранности зданий и сооружений, строительства, реконструкция и капитальный ремонт объектов образования </t>
  </si>
  <si>
    <t xml:space="preserve">
Обеспечение пожарной безопасности объектов образования 
</t>
  </si>
  <si>
    <t xml:space="preserve">
Обеспечение пожарной безопасности эксплуатации электрооборудования и электрических   
</t>
  </si>
  <si>
    <t>Создание условий для развития творческих способностей детей в системе дополнительного образования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</si>
  <si>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общего, среднего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</si>
  <si>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Развитие Образования МО "Усть-Коксинский район" Республики Алтай</t>
  </si>
  <si>
    <t>Управление образования МО "Усть-Коксинский район</t>
  </si>
  <si>
    <t>Мероприятие 1</t>
  </si>
  <si>
    <t>Мероприятие 2</t>
  </si>
  <si>
    <t>Мероприятие 3</t>
  </si>
  <si>
    <t>Мероприятие 5</t>
  </si>
  <si>
    <t xml:space="preserve">«Повышение эффективности управления в  Управлении образования Администрации МО " Усть-Коксинский район РА" </t>
  </si>
  <si>
    <t>Создание условий по обьеспечению реализации муниципальной программы МО "Усть-Коксинский район" Республики Алтай " Развитие образования"</t>
  </si>
  <si>
    <t>Мероприятие Я1</t>
  </si>
  <si>
    <t xml:space="preserve">Обеспечение  деятельности МКУ «Центр по обеспечению ОО» МО «Усть-Коксинский район» Республики Алтай </t>
  </si>
  <si>
    <t xml:space="preserve">Расходы на обеспечение деятельности   МКУ «Центр по обеспечению ОО» МО «Усть-Коксинский район» Республики Алтай </t>
  </si>
  <si>
    <t xml:space="preserve">«Развитие общего образования» </t>
  </si>
  <si>
    <t xml:space="preserve">«Развитие дошкольного образования» </t>
  </si>
  <si>
    <t xml:space="preserve">«Развитие образования» </t>
  </si>
  <si>
    <t xml:space="preserve"> мероприятие S4</t>
  </si>
  <si>
    <t>Основное мероприятие  3</t>
  </si>
  <si>
    <t>Основное мероприятие  4</t>
  </si>
  <si>
    <t xml:space="preserve">«Развитие дополнительного образования» </t>
  </si>
  <si>
    <t>Субсидии на оплату труда и начисления на выплаты по оплате труда работников бюджетной сферы в Республике Алтай</t>
  </si>
  <si>
    <t>Создание условий функционирования дошкольных образований</t>
  </si>
  <si>
    <t>Мероприятие 6</t>
  </si>
  <si>
    <t>Обеспечение выплаты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</si>
  <si>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Обеспечение пожарной безопасности объектов образования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</si>
  <si>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</si>
  <si>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</si>
  <si>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 xml:space="preserve"> Обеспечение условий функционирования общеобразовательных учреждений </t>
  </si>
  <si>
    <t xml:space="preserve"> мероприятие 3</t>
  </si>
  <si>
    <t>Обеспечение горячим питанием учащихся муниципальных общеобразовательных организаций из малообеспеченных семей</t>
  </si>
  <si>
    <t xml:space="preserve"> мероприятие  S4</t>
  </si>
  <si>
    <t>Выплата ежемесячной надбавки к заработной плате молодым специалистам в муниципальных образовательных организациях</t>
  </si>
  <si>
    <t xml:space="preserve"> мероприятие 1</t>
  </si>
  <si>
    <t>Отдел по молодеж-ной политике, физи-ческой культуре и спорту , Управление образования</t>
  </si>
  <si>
    <t>Основное мероприятие 6</t>
  </si>
  <si>
    <t>Обеспечение условий для психолого-педагогического сопровождения (помощи) муниципальным образовательным учреждениям</t>
  </si>
  <si>
    <t>Управление образования МО "Усть-Коксинский район"</t>
  </si>
  <si>
    <t>Обеспечение пожарной безопасности объектов дополнительного образования</t>
  </si>
  <si>
    <t xml:space="preserve"> Администрация МО "Усть-Коксинский район"  Управление образования МО "Усть-Коксинский район"</t>
  </si>
  <si>
    <t>Обеспечение сохранности зданий и сооружений, строительство, реконструкция и капитальных ремонт объектов дошкольного образования (расходы на капитальные вложения в объекты мун.собственности)</t>
  </si>
  <si>
    <t>Мероприятие (072020Ш000)</t>
  </si>
  <si>
    <t>Проведение капитального ремонта объектов общего образования за счет средств резервного фонда МО "Усть-Коксинский район" РА</t>
  </si>
  <si>
    <t>Мероприятие 2 (07101S4500)</t>
  </si>
  <si>
    <t>Создание условий для сохранения и развития дополнительного образования МОУДОД Чендекская ДШИ (с з/п)</t>
  </si>
  <si>
    <t>Создание условий для развития творческих способностей детей в системе дополнительного образования (ДДТ)</t>
  </si>
  <si>
    <t>Создание условий для качественного предоставления услуг в сфере отдыха и оздоровления (Лагерь Беловодье)</t>
  </si>
  <si>
    <t>Обеспечение пожарной безопасности объектов дополнительгого образования</t>
  </si>
  <si>
    <t>Мероприятие 07101S6200</t>
  </si>
  <si>
    <t>Материально-техническое обеспечение дошкольных учреждений</t>
  </si>
  <si>
    <t>Обеспечение безопасной эксплуатации электрооборудования и электрических сетей объектов образования</t>
  </si>
  <si>
    <t xml:space="preserve">Расходы на капитальные вложения в объекты муниципальной собственности в рамках создания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</si>
  <si>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>Мероприятие (0710402000;07104S6200)</t>
  </si>
  <si>
    <t>Мероприятие (07104L159П)</t>
  </si>
  <si>
    <t>Мероприятие (071Р2491П0)</t>
  </si>
  <si>
    <t>Мероприятие (071Р25232П)</t>
  </si>
  <si>
    <t>Обеспечение функционирования модели персонифицированного финансирования дополнительного образования детей</t>
  </si>
  <si>
    <t>Основное мероприятие 8</t>
  </si>
  <si>
    <t>Обеспечение безопасной эксплуатации электрооборудования и электрических сетей объектов дополнительгого образования</t>
  </si>
  <si>
    <t>Мероприятие (07202S4100)</t>
  </si>
  <si>
    <t xml:space="preserve"> мероприятие 07201010Ж0</t>
  </si>
  <si>
    <t>Проведение мероприятий по предотвращению эпидемий (пандемий)</t>
  </si>
  <si>
    <t xml:space="preserve"> мероприятие 4</t>
  </si>
  <si>
    <t xml:space="preserve"> мероприятие 5</t>
  </si>
  <si>
    <t>Организация бесплатного горячего питания обучающихся, получающих начальное общее образование в государственных и муниципальных общеобразовательных организациях</t>
  </si>
  <si>
    <t>Обеспечение горячим питанием учащихся 5-11 классов из малообеспеченных семей</t>
  </si>
  <si>
    <t xml:space="preserve">Обеспечение условий функционирования общеобразовательных учреждений </t>
  </si>
  <si>
    <t xml:space="preserve"> мероприятие 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</si>
  <si>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</si>
  <si>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07201S4100</t>
  </si>
  <si>
    <t>Подготовка проектной  документации в целях строительства</t>
  </si>
  <si>
    <t>Проведение мероприятий по предотвращению эпидемии (пандемии)</t>
  </si>
  <si>
    <t>Основное мероприятие 07304000Ж0</t>
  </si>
  <si>
    <t>Мероприятия, направленные на развитие дополнительного образования</t>
  </si>
  <si>
    <t>Реализация мероприятий индивидуальной программы социально-экономического развития Республики Алтай (завершение строительства, укомплектование средствами обучения и воспитания, мягким инвентарем образовательных организаций)</t>
  </si>
  <si>
    <t>Мероприятие (07101L321Y)</t>
  </si>
  <si>
    <t xml:space="preserve"> мероприятие 07201L321Y</t>
  </si>
  <si>
    <t xml:space="preserve">Реализация мероприятий индивидуальной программы социально-экономического развития Республики Алтай (завершение строительства, укомплектование средствами обучения и воспитания, мягким инвентарем образовательных </t>
  </si>
  <si>
    <t>Основное мероприятие 0730601000</t>
  </si>
  <si>
    <t>Основное мероприятие 0730501000</t>
  </si>
  <si>
    <t>Мероприятие 072Е101000</t>
  </si>
  <si>
    <t xml:space="preserve"> </t>
  </si>
  <si>
    <t>Мероприятие (07202L321U)</t>
  </si>
  <si>
    <t>Реализация мероприятий индивидуальной программы социально-экономического развития Республики Алтай (капитальный ремонт и реконструкция образовательных организаций)</t>
  </si>
  <si>
    <t>Основное мероприятие 0730402000</t>
  </si>
  <si>
    <t xml:space="preserve"> мероприятие 0730201000</t>
  </si>
  <si>
    <t>Обеспечение условий функционирования учреждений (МОУДОД Усть-Коксинская ДШИ)</t>
  </si>
  <si>
    <t xml:space="preserve"> мероприятие 07302S7800</t>
  </si>
  <si>
    <t>Повышение оплаты труда педагогических работников образовательных организаций дополнительного образования детей</t>
  </si>
  <si>
    <t>мероприятие 0730301000 и 0730401000</t>
  </si>
  <si>
    <t>мероприятие 07304S7800</t>
  </si>
  <si>
    <t xml:space="preserve">Обеспечение государственных гарантий права граждан на получение общедоступного и бесплатного дошкольного образования в  дошкольных образовательных организациях, дошкольное,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 общеобразовательным программам </t>
  </si>
  <si>
    <t>Проведение капитального ремонта объектов общего образования (Капитальный ремонт МБОУ "Чендекская СОШ"(ремонт  вентиляционной системы)</t>
  </si>
  <si>
    <t>Обеспечение сохранности зданий и сооружений, строительства, реконструкция и капитальный ремонт объектов образования (Строительство школына 80 учащихся  в с. Тюнгур)</t>
  </si>
  <si>
    <t>Мероприятие 070201000</t>
  </si>
  <si>
    <t>Мероприятие 0720202000</t>
  </si>
  <si>
    <t xml:space="preserve">Капитальный ремонт объектов образования, Разработка проектно-сметной документации на капитальный ремонт объекта филиала "Кучерлинская НОШ" МБОУ "Тюнгурская ООШ" (Республика Алтай, Усть-Коксинский район, с.Кучерла, </t>
  </si>
  <si>
    <t>Содание дополнительных мест в общеобразовательных организациях (Создание дополнительных мест в общеобразовательных организациях, авторский надзор  строительство школы с.Усть-Кокса ООО "Висма")</t>
  </si>
  <si>
    <t>Мероприятие 072E1492П0</t>
  </si>
  <si>
    <t>Расходы на капитальные вложения в объекты муниципальной собственности в рамках создания новых мест в общеобразовательных организациях (Строительство общеобразовательной школы на 275 учащихся в с.Усть-Кокса Усть-Коксинского района Республики Алтай)</t>
  </si>
  <si>
    <t>Мероприятие 072Е15520П</t>
  </si>
  <si>
    <t>Создание новых  мест в общеобразовательных организациях (Строительство общеобразовательной школы на 275 учащихся в с.Усть-Кокса Усть-Коксинского района Республики Алтай)</t>
  </si>
  <si>
    <t>Создание в общеобразовательных организациях, расположенных в сельской местности и малых городах, условий для занятия физической культурой и спортом, НП ремонт МБОУ " Усть-Коксинская СОШ" (создание в общеобразовательных организациях, расположенных в сельской местности и малых городах, условий для занятий физической культурой и спортом)</t>
  </si>
  <si>
    <t>Мероприятие 072Е202000</t>
  </si>
  <si>
    <t>Мероприятие 072Е250972</t>
  </si>
  <si>
    <t>Создание в общеобразовательных организациях, расположенных в сельской местности и малых городах, условий для занятия физической культурой и спортом, НП приобретение оборудования МБОУ "Карагайская ООШ" (создание в общеобразовательных организациях, расположенных в сельской местности и малых городах, условий для занятий физической культурой и спортом)</t>
  </si>
  <si>
    <t>Модернизация объектов дополнительного образования, Подготовка ПСД в целях модернизации здания МБУ ДО "Усть-Коксинская школа искусств"</t>
  </si>
  <si>
    <t xml:space="preserve"> мероприятие 0730903000</t>
  </si>
  <si>
    <t xml:space="preserve">Приложение N 5   к Постановлению № 4 от 11.01.2022г " О внесении изменений и дополнений в муниципальную программу " Развитие  образования МО "Усть-Коксинский район" Республики Алтай"
</t>
  </si>
  <si>
    <t>Проведение капитального ремонта объектов дошкольного образования ( д/с Октябрьское -10208,09 + д/с  Кайтанак(установка дверей)- 1058,44)</t>
  </si>
  <si>
    <t>Материально - техническое обеспечение образовательных организаций (пищеблоки)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</si>
</sst>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0" xfId="0" applyAlignment="1">
      <alignment vertical="top"/>
    </xf>
    <xf numFmtId="0" fontId="0" fillId="2" borderId="0" xfId="0" applyFill="1"/>
    <xf numFmtId="0" fontId="0" fillId="3" borderId="0" xfId="0" applyFill="1"/>
    <xf numFmtId="0" fontId="0" fillId="0" borderId="0" xfId="0" applyFill="1"/>
    <xf numFmtId="2" fontId="0" fillId="3" borderId="1" xfId="0" applyNumberFormat="1" applyFill="1" applyBorder="1" applyAlignment="1">
      <alignment horizontal="center" vertical="center"/>
    </xf>
    <xf numFmtId="2" fontId="0" fillId="0" borderId="0" xfId="0" applyNumberFormat="1"/>
    <xf numFmtId="2" fontId="0" fillId="0" borderId="0" xfId="0" applyNumberFormat="1" applyAlignment="1">
      <alignment horizontal="center" vertical="center"/>
    </xf>
    <xf numFmtId="0" fontId="0" fillId="5" borderId="0" xfId="0" applyFill="1"/>
    <xf numFmtId="0" fontId="0" fillId="4" borderId="0" xfId="0" applyFill="1"/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1" fillId="3" borderId="1" xfId="0" applyFont="1" applyFill="1" applyBorder="1"/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top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2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/>
    </xf>
    <xf numFmtId="2" fontId="0" fillId="0" borderId="1" xfId="0" applyNumberFormat="1" applyFill="1" applyBorder="1" applyAlignment="1">
      <alignment vertical="center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0" fillId="0" borderId="1" xfId="0" applyFill="1" applyBorder="1"/>
    <xf numFmtId="2" fontId="4" fillId="0" borderId="1" xfId="0" applyNumberFormat="1" applyFont="1" applyFill="1" applyBorder="1" applyAlignment="1">
      <alignment horizontal="center" vertical="top" wrapText="1"/>
    </xf>
    <xf numFmtId="2" fontId="0" fillId="0" borderId="1" xfId="0" applyNumberFormat="1" applyFill="1" applyBorder="1"/>
    <xf numFmtId="2" fontId="1" fillId="0" borderId="1" xfId="0" applyNumberFormat="1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top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2" fontId="8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wrapText="1"/>
    </xf>
    <xf numFmtId="2" fontId="0" fillId="6" borderId="1" xfId="0" applyNumberFormat="1" applyFill="1" applyBorder="1"/>
    <xf numFmtId="2" fontId="0" fillId="0" borderId="1" xfId="0" applyNumberFormat="1" applyFont="1" applyFill="1" applyBorder="1" applyAlignment="1">
      <alignment vertical="center"/>
    </xf>
    <xf numFmtId="2" fontId="7" fillId="6" borderId="1" xfId="0" applyNumberFormat="1" applyFont="1" applyFill="1" applyBorder="1" applyAlignment="1">
      <alignment horizontal="center" vertical="center"/>
    </xf>
    <xf numFmtId="0" fontId="8" fillId="0" borderId="0" xfId="0" applyFont="1"/>
    <xf numFmtId="2" fontId="1" fillId="6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justify" vertical="top" wrapText="1"/>
    </xf>
    <xf numFmtId="2" fontId="4" fillId="4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wrapText="1"/>
    </xf>
    <xf numFmtId="2" fontId="0" fillId="4" borderId="1" xfId="0" applyNumberForma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0" fillId="3" borderId="1" xfId="0" applyNumberFormat="1" applyFill="1" applyBorder="1"/>
    <xf numFmtId="2" fontId="1" fillId="3" borderId="1" xfId="0" applyNumberFormat="1" applyFont="1" applyFill="1" applyBorder="1"/>
    <xf numFmtId="2" fontId="0" fillId="3" borderId="1" xfId="0" applyNumberFormat="1" applyFill="1" applyBorder="1" applyAlignment="1">
      <alignment vertical="center"/>
    </xf>
    <xf numFmtId="2" fontId="1" fillId="3" borderId="1" xfId="0" applyNumberFormat="1" applyFont="1" applyFill="1" applyBorder="1" applyAlignment="1">
      <alignment vertical="center"/>
    </xf>
    <xf numFmtId="2" fontId="0" fillId="3" borderId="1" xfId="0" applyNumberFormat="1" applyFont="1" applyFill="1" applyBorder="1" applyAlignment="1">
      <alignment vertical="center"/>
    </xf>
    <xf numFmtId="2" fontId="7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vertical="center"/>
    </xf>
    <xf numFmtId="0" fontId="0" fillId="3" borderId="1" xfId="0" applyFill="1" applyBorder="1"/>
    <xf numFmtId="0" fontId="4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/>
    <xf numFmtId="4" fontId="0" fillId="4" borderId="1" xfId="0" applyNumberFormat="1" applyFill="1" applyBorder="1" applyAlignment="1">
      <alignment vertical="top"/>
    </xf>
    <xf numFmtId="2" fontId="0" fillId="4" borderId="1" xfId="0" applyNumberFormat="1" applyFill="1" applyBorder="1" applyAlignment="1">
      <alignment vertical="top"/>
    </xf>
    <xf numFmtId="2" fontId="0" fillId="4" borderId="1" xfId="0" applyNumberFormat="1" applyFill="1" applyBorder="1" applyAlignment="1">
      <alignment vertical="center"/>
    </xf>
    <xf numFmtId="0" fontId="4" fillId="5" borderId="1" xfId="0" applyFont="1" applyFill="1" applyBorder="1" applyAlignment="1">
      <alignment horizontal="justify" vertical="top" wrapText="1"/>
    </xf>
    <xf numFmtId="0" fontId="4" fillId="5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wrapText="1"/>
    </xf>
    <xf numFmtId="4" fontId="0" fillId="5" borderId="1" xfId="0" applyNumberFormat="1" applyFill="1" applyBorder="1"/>
    <xf numFmtId="2" fontId="4" fillId="5" borderId="1" xfId="0" applyNumberFormat="1" applyFont="1" applyFill="1" applyBorder="1" applyAlignment="1">
      <alignment horizontal="center" vertical="top" wrapText="1"/>
    </xf>
    <xf numFmtId="2" fontId="0" fillId="5" borderId="1" xfId="0" applyNumberFormat="1" applyFill="1" applyBorder="1"/>
    <xf numFmtId="2" fontId="0" fillId="3" borderId="0" xfId="0" applyNumberFormat="1" applyFill="1" applyAlignment="1">
      <alignment vertical="center"/>
    </xf>
    <xf numFmtId="0" fontId="6" fillId="5" borderId="1" xfId="0" applyFont="1" applyFill="1" applyBorder="1" applyAlignment="1">
      <alignment horizontal="justify" vertical="top" wrapText="1"/>
    </xf>
    <xf numFmtId="2" fontId="6" fillId="5" borderId="1" xfId="0" applyNumberFormat="1" applyFont="1" applyFill="1" applyBorder="1" applyAlignment="1">
      <alignment horizontal="center" vertical="center" wrapText="1"/>
    </xf>
    <xf numFmtId="2" fontId="7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wrapText="1"/>
    </xf>
    <xf numFmtId="2" fontId="8" fillId="5" borderId="1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 wrapText="1"/>
    </xf>
    <xf numFmtId="2" fontId="1" fillId="5" borderId="1" xfId="0" applyNumberFormat="1" applyFont="1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4" fontId="0" fillId="0" borderId="1" xfId="0" applyNumberFormat="1" applyFill="1" applyBorder="1"/>
    <xf numFmtId="4" fontId="0" fillId="0" borderId="1" xfId="0" applyNumberFormat="1" applyFill="1" applyBorder="1" applyAlignment="1">
      <alignment vertical="center"/>
    </xf>
    <xf numFmtId="2" fontId="1" fillId="5" borderId="1" xfId="0" applyNumberFormat="1" applyFont="1" applyFill="1" applyBorder="1" applyAlignment="1">
      <alignment vertical="center"/>
    </xf>
    <xf numFmtId="2" fontId="0" fillId="5" borderId="1" xfId="0" applyNumberFormat="1" applyFill="1" applyBorder="1" applyAlignment="1">
      <alignment vertical="center"/>
    </xf>
    <xf numFmtId="2" fontId="1" fillId="5" borderId="1" xfId="0" applyNumberFormat="1" applyFont="1" applyFill="1" applyBorder="1"/>
    <xf numFmtId="2" fontId="3" fillId="5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7" borderId="1" xfId="0" applyFont="1" applyFill="1" applyBorder="1" applyAlignment="1">
      <alignment horizontal="justify" vertical="top" wrapText="1"/>
    </xf>
    <xf numFmtId="2" fontId="4" fillId="7" borderId="1" xfId="0" applyNumberFormat="1" applyFont="1" applyFill="1" applyBorder="1" applyAlignment="1">
      <alignment horizontal="center" vertical="center" wrapText="1"/>
    </xf>
    <xf numFmtId="2" fontId="1" fillId="7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wrapText="1"/>
    </xf>
    <xf numFmtId="2" fontId="0" fillId="7" borderId="1" xfId="0" applyNumberFormat="1" applyFill="1" applyBorder="1" applyAlignment="1">
      <alignment horizontal="center" vertical="center"/>
    </xf>
    <xf numFmtId="2" fontId="1" fillId="4" borderId="1" xfId="0" applyNumberFormat="1" applyFont="1" applyFill="1" applyBorder="1"/>
    <xf numFmtId="2" fontId="0" fillId="4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vertical="center"/>
    </xf>
    <xf numFmtId="2" fontId="2" fillId="7" borderId="1" xfId="0" applyNumberFormat="1" applyFont="1" applyFill="1" applyBorder="1" applyAlignment="1">
      <alignment vertical="center"/>
    </xf>
    <xf numFmtId="2" fontId="0" fillId="0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4" fontId="1" fillId="5" borderId="1" xfId="0" applyNumberFormat="1" applyFont="1" applyFill="1" applyBorder="1"/>
    <xf numFmtId="2" fontId="4" fillId="0" borderId="1" xfId="0" applyNumberFormat="1" applyFont="1" applyFill="1" applyBorder="1" applyAlignment="1">
      <alignment horizontal="center" vertical="center"/>
    </xf>
    <xf numFmtId="4" fontId="1" fillId="6" borderId="1" xfId="0" applyNumberFormat="1" applyFont="1" applyFill="1" applyBorder="1"/>
    <xf numFmtId="2" fontId="1" fillId="6" borderId="1" xfId="0" applyNumberFormat="1" applyFont="1" applyFill="1" applyBorder="1"/>
    <xf numFmtId="165" fontId="1" fillId="6" borderId="1" xfId="0" applyNumberFormat="1" applyFont="1" applyFill="1" applyBorder="1"/>
    <xf numFmtId="2" fontId="0" fillId="6" borderId="1" xfId="0" applyNumberFormat="1" applyFill="1" applyBorder="1" applyAlignment="1">
      <alignment horizontal="center" vertical="center"/>
    </xf>
    <xf numFmtId="2" fontId="8" fillId="6" borderId="1" xfId="0" applyNumberFormat="1" applyFont="1" applyFill="1" applyBorder="1" applyAlignment="1">
      <alignment horizontal="center" vertical="center"/>
    </xf>
    <xf numFmtId="164" fontId="0" fillId="6" borderId="1" xfId="0" applyNumberFormat="1" applyFill="1" applyBorder="1" applyAlignment="1">
      <alignment horizontal="center" vertical="center"/>
    </xf>
    <xf numFmtId="2" fontId="2" fillId="6" borderId="1" xfId="0" applyNumberFormat="1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1"/>
  <sheetViews>
    <sheetView tabSelected="1" view="pageBreakPreview" topLeftCell="A10" zoomScale="90" zoomScaleSheetLayoutView="90" workbookViewId="0">
      <selection activeCell="H33" sqref="H33"/>
    </sheetView>
  </sheetViews>
  <sheetFormatPr defaultRowHeight="15" x14ac:dyDescent="0.25"/>
  <cols>
    <col min="1" max="1" width="17.85546875" customWidth="1"/>
    <col min="2" max="2" width="30.85546875" customWidth="1"/>
    <col min="3" max="3" width="14.28515625" customWidth="1"/>
    <col min="4" max="4" width="13.28515625" customWidth="1"/>
    <col min="5" max="5" width="14.85546875" customWidth="1"/>
    <col min="6" max="6" width="12.28515625" customWidth="1"/>
    <col min="7" max="7" width="12.140625" customWidth="1"/>
    <col min="8" max="8" width="12.28515625" customWidth="1"/>
    <col min="9" max="9" width="11.7109375" customWidth="1"/>
    <col min="10" max="10" width="12.5703125" customWidth="1"/>
    <col min="11" max="11" width="11.5703125" bestFit="1" customWidth="1"/>
  </cols>
  <sheetData>
    <row r="1" spans="1:11" ht="27" customHeight="1" x14ac:dyDescent="0.25">
      <c r="F1" s="132" t="s">
        <v>149</v>
      </c>
      <c r="G1" s="132"/>
      <c r="H1" s="132"/>
      <c r="I1" s="132"/>
      <c r="J1" s="132"/>
      <c r="K1" s="132"/>
    </row>
    <row r="2" spans="1:11" ht="39.6" customHeight="1" x14ac:dyDescent="0.25">
      <c r="D2" t="s">
        <v>122</v>
      </c>
      <c r="F2" s="132"/>
      <c r="G2" s="132"/>
      <c r="H2" s="132"/>
      <c r="I2" s="132"/>
      <c r="J2" s="132"/>
      <c r="K2" s="132"/>
    </row>
    <row r="4" spans="1:11" x14ac:dyDescent="0.25">
      <c r="A4" s="133" t="s">
        <v>0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</row>
    <row r="5" spans="1:11" x14ac:dyDescent="0.25">
      <c r="A5" s="134" t="s">
        <v>2</v>
      </c>
      <c r="B5" s="134"/>
      <c r="C5" s="134"/>
      <c r="D5" s="130" t="s">
        <v>44</v>
      </c>
      <c r="E5" s="130"/>
      <c r="F5" s="130"/>
      <c r="G5" s="130"/>
      <c r="H5" s="130"/>
      <c r="I5" s="130"/>
      <c r="J5" s="130"/>
      <c r="K5" s="130"/>
    </row>
    <row r="6" spans="1:11" x14ac:dyDescent="0.25">
      <c r="A6" s="134" t="s">
        <v>3</v>
      </c>
      <c r="B6" s="134"/>
      <c r="C6" s="134"/>
      <c r="D6" s="131" t="s">
        <v>45</v>
      </c>
      <c r="E6" s="131"/>
      <c r="F6" s="131"/>
      <c r="G6" s="131"/>
      <c r="H6" s="131"/>
      <c r="I6" s="131"/>
      <c r="J6" s="131"/>
      <c r="K6" s="131"/>
    </row>
    <row r="11" spans="1:11" ht="15.75" x14ac:dyDescent="0.25">
      <c r="A11" s="136" t="s">
        <v>5</v>
      </c>
      <c r="B11" s="122" t="s">
        <v>6</v>
      </c>
      <c r="C11" s="122" t="s">
        <v>7</v>
      </c>
      <c r="D11" s="122" t="s">
        <v>8</v>
      </c>
      <c r="E11" s="10"/>
      <c r="F11" s="135" t="s">
        <v>9</v>
      </c>
      <c r="G11" s="135"/>
      <c r="H11" s="135"/>
      <c r="I11" s="135"/>
      <c r="J11" s="135"/>
      <c r="K11" s="135"/>
    </row>
    <row r="12" spans="1:11" ht="15.75" x14ac:dyDescent="0.25">
      <c r="A12" s="137"/>
      <c r="B12" s="111"/>
      <c r="C12" s="111"/>
      <c r="D12" s="111"/>
      <c r="E12" s="11" t="s">
        <v>16</v>
      </c>
      <c r="F12" s="12" t="s">
        <v>10</v>
      </c>
      <c r="G12" s="12" t="s">
        <v>11</v>
      </c>
      <c r="H12" s="12" t="s">
        <v>12</v>
      </c>
      <c r="I12" s="12" t="s">
        <v>13</v>
      </c>
      <c r="J12" s="12" t="s">
        <v>14</v>
      </c>
      <c r="K12" s="12" t="s">
        <v>15</v>
      </c>
    </row>
    <row r="13" spans="1:11" ht="15.75" x14ac:dyDescent="0.25">
      <c r="A13" s="118" t="s">
        <v>1</v>
      </c>
      <c r="B13" s="118" t="s">
        <v>57</v>
      </c>
      <c r="C13" s="118" t="s">
        <v>28</v>
      </c>
      <c r="D13" s="48" t="s">
        <v>22</v>
      </c>
      <c r="E13" s="64">
        <f>F13+G13+H13+I13+J13+K13</f>
        <v>4783248.2609999999</v>
      </c>
      <c r="F13" s="96">
        <f>F14+F15+F16+F17+F18</f>
        <v>846022.44000000006</v>
      </c>
      <c r="G13" s="96">
        <f>G14+G15+G16+G17+G18</f>
        <v>820839.2209999999</v>
      </c>
      <c r="H13" s="105">
        <f t="shared" ref="H13:K13" si="0">H14+H15+H16+H17+H18</f>
        <v>908094.14</v>
      </c>
      <c r="I13" s="96">
        <f t="shared" si="0"/>
        <v>745901.19</v>
      </c>
      <c r="J13" s="96">
        <f t="shared" si="0"/>
        <v>733967.64999999991</v>
      </c>
      <c r="K13" s="96">
        <f t="shared" si="0"/>
        <v>728423.62</v>
      </c>
    </row>
    <row r="14" spans="1:11" ht="63" x14ac:dyDescent="0.25">
      <c r="A14" s="118"/>
      <c r="B14" s="118"/>
      <c r="C14" s="118"/>
      <c r="D14" s="51" t="s">
        <v>17</v>
      </c>
      <c r="E14" s="49">
        <f t="shared" ref="E14:E18" si="1">F14+G14+H14+I14+J14+K14</f>
        <v>881919.52600000007</v>
      </c>
      <c r="F14" s="97">
        <f>F20+F56+F143+F284</f>
        <v>152461.58000000002</v>
      </c>
      <c r="G14" s="97">
        <f t="shared" ref="G14:K14" si="2">G20+G56+G143+G284</f>
        <v>185469.92600000004</v>
      </c>
      <c r="H14" s="97">
        <f t="shared" si="2"/>
        <v>177688.88</v>
      </c>
      <c r="I14" s="97">
        <f t="shared" si="2"/>
        <v>122114.38999999998</v>
      </c>
      <c r="J14" s="97">
        <f t="shared" si="2"/>
        <v>122114.38999999998</v>
      </c>
      <c r="K14" s="97">
        <f t="shared" si="2"/>
        <v>122070.35999999999</v>
      </c>
    </row>
    <row r="15" spans="1:11" ht="82.15" customHeight="1" x14ac:dyDescent="0.25">
      <c r="A15" s="118"/>
      <c r="B15" s="118"/>
      <c r="C15" s="118"/>
      <c r="D15" s="51" t="s">
        <v>18</v>
      </c>
      <c r="E15" s="49">
        <f t="shared" si="1"/>
        <v>3047653.4249999998</v>
      </c>
      <c r="F15" s="97">
        <f>F21+F57+F144+F285</f>
        <v>485824.73</v>
      </c>
      <c r="G15" s="97">
        <f t="shared" ref="G15:K15" si="3">G21+G57+G144+G285</f>
        <v>437308.58499999996</v>
      </c>
      <c r="H15" s="97">
        <f t="shared" si="3"/>
        <v>564440.99</v>
      </c>
      <c r="I15" s="97">
        <f t="shared" si="3"/>
        <v>529815.39999999991</v>
      </c>
      <c r="J15" s="97">
        <f t="shared" si="3"/>
        <v>517881.85999999993</v>
      </c>
      <c r="K15" s="97">
        <f t="shared" si="3"/>
        <v>512381.85999999993</v>
      </c>
    </row>
    <row r="16" spans="1:11" ht="63" x14ac:dyDescent="0.25">
      <c r="A16" s="118"/>
      <c r="B16" s="118"/>
      <c r="C16" s="118"/>
      <c r="D16" s="51" t="s">
        <v>19</v>
      </c>
      <c r="E16" s="49">
        <f t="shared" si="1"/>
        <v>853675.31</v>
      </c>
      <c r="F16" s="97">
        <f>F22+F58+F145+F286</f>
        <v>207736.13</v>
      </c>
      <c r="G16" s="97">
        <f>G22+G58+G145+G286</f>
        <v>198060.71</v>
      </c>
      <c r="H16" s="97">
        <f t="shared" ref="H16:K16" si="4">H22+H58+H145+H286</f>
        <v>165964.27000000002</v>
      </c>
      <c r="I16" s="97">
        <f t="shared" si="4"/>
        <v>93971.4</v>
      </c>
      <c r="J16" s="97">
        <f t="shared" si="4"/>
        <v>93971.4</v>
      </c>
      <c r="K16" s="97">
        <f t="shared" si="4"/>
        <v>93971.4</v>
      </c>
    </row>
    <row r="17" spans="1:12" ht="78.75" x14ac:dyDescent="0.25">
      <c r="A17" s="118"/>
      <c r="B17" s="118"/>
      <c r="C17" s="118"/>
      <c r="D17" s="51" t="s">
        <v>20</v>
      </c>
      <c r="E17" s="49">
        <f t="shared" si="1"/>
        <v>0</v>
      </c>
      <c r="F17" s="97">
        <v>0</v>
      </c>
      <c r="G17" s="97">
        <v>0</v>
      </c>
      <c r="H17" s="97">
        <v>0</v>
      </c>
      <c r="I17" s="97">
        <v>0</v>
      </c>
      <c r="J17" s="97">
        <v>0</v>
      </c>
      <c r="K17" s="97">
        <v>0</v>
      </c>
    </row>
    <row r="18" spans="1:12" ht="47.25" x14ac:dyDescent="0.25">
      <c r="A18" s="118"/>
      <c r="B18" s="118"/>
      <c r="C18" s="118"/>
      <c r="D18" s="51" t="s">
        <v>21</v>
      </c>
      <c r="E18" s="49">
        <f t="shared" si="1"/>
        <v>0</v>
      </c>
      <c r="F18" s="97">
        <v>0</v>
      </c>
      <c r="G18" s="97">
        <v>0</v>
      </c>
      <c r="H18" s="97">
        <v>0</v>
      </c>
      <c r="I18" s="97">
        <v>0</v>
      </c>
      <c r="J18" s="97">
        <v>0</v>
      </c>
      <c r="K18" s="97">
        <v>0</v>
      </c>
    </row>
    <row r="19" spans="1:12" ht="15.75" x14ac:dyDescent="0.25">
      <c r="A19" s="117" t="s">
        <v>4</v>
      </c>
      <c r="B19" s="117" t="s">
        <v>51</v>
      </c>
      <c r="C19" s="117" t="s">
        <v>28</v>
      </c>
      <c r="D19" s="17" t="s">
        <v>22</v>
      </c>
      <c r="E19" s="18">
        <f>F19+G19+H19+I19+J19+K19</f>
        <v>86996.60000000002</v>
      </c>
      <c r="F19" s="16">
        <f>F20+F21+F22+F23+F24</f>
        <v>23239.210000000003</v>
      </c>
      <c r="G19" s="16">
        <f t="shared" ref="G19:K19" si="5">G20+G21+G22+G23+G24</f>
        <v>22821.340000000004</v>
      </c>
      <c r="H19" s="47">
        <f t="shared" si="5"/>
        <v>25138.75</v>
      </c>
      <c r="I19" s="16">
        <f t="shared" si="5"/>
        <v>7099.1</v>
      </c>
      <c r="J19" s="16">
        <f t="shared" si="5"/>
        <v>7099.1</v>
      </c>
      <c r="K19" s="16">
        <f t="shared" si="5"/>
        <v>1599.1</v>
      </c>
    </row>
    <row r="20" spans="1:12" ht="63" x14ac:dyDescent="0.25">
      <c r="A20" s="117"/>
      <c r="B20" s="117"/>
      <c r="C20" s="117"/>
      <c r="D20" s="19" t="s">
        <v>17</v>
      </c>
      <c r="E20" s="18">
        <f t="shared" ref="E20:E24" si="6">F20+G20+H20+I20+J20+K20</f>
        <v>57903.86</v>
      </c>
      <c r="F20" s="20">
        <f>F26+F44</f>
        <v>17566.260000000002</v>
      </c>
      <c r="G20" s="20">
        <f t="shared" ref="G20:K20" si="7">G26+G44</f>
        <v>16900.370000000003</v>
      </c>
      <c r="H20" s="20">
        <f t="shared" si="7"/>
        <v>18639.93</v>
      </c>
      <c r="I20" s="20">
        <f t="shared" si="7"/>
        <v>1599.1</v>
      </c>
      <c r="J20" s="20">
        <f t="shared" si="7"/>
        <v>1599.1</v>
      </c>
      <c r="K20" s="20">
        <f t="shared" si="7"/>
        <v>1599.1</v>
      </c>
    </row>
    <row r="21" spans="1:12" ht="94.5" x14ac:dyDescent="0.25">
      <c r="A21" s="117"/>
      <c r="B21" s="117"/>
      <c r="C21" s="117"/>
      <c r="D21" s="19" t="s">
        <v>18</v>
      </c>
      <c r="E21" s="18">
        <f t="shared" si="6"/>
        <v>29092.739999999998</v>
      </c>
      <c r="F21" s="20">
        <f>F27+F45</f>
        <v>5672.95</v>
      </c>
      <c r="G21" s="20">
        <f t="shared" ref="G21:K21" si="8">G27+G45</f>
        <v>5920.97</v>
      </c>
      <c r="H21" s="20">
        <f t="shared" si="8"/>
        <v>6498.82</v>
      </c>
      <c r="I21" s="20">
        <f t="shared" si="8"/>
        <v>5500</v>
      </c>
      <c r="J21" s="20">
        <f t="shared" si="8"/>
        <v>5500</v>
      </c>
      <c r="K21" s="20">
        <f t="shared" si="8"/>
        <v>0</v>
      </c>
    </row>
    <row r="22" spans="1:12" ht="63" x14ac:dyDescent="0.25">
      <c r="A22" s="117"/>
      <c r="B22" s="117"/>
      <c r="C22" s="117"/>
      <c r="D22" s="19" t="s">
        <v>19</v>
      </c>
      <c r="E22" s="18">
        <f t="shared" si="6"/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1"/>
    </row>
    <row r="23" spans="1:12" ht="78.75" x14ac:dyDescent="0.25">
      <c r="A23" s="117"/>
      <c r="B23" s="117"/>
      <c r="C23" s="117"/>
      <c r="D23" s="19" t="s">
        <v>20</v>
      </c>
      <c r="E23" s="18">
        <f t="shared" si="6"/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</row>
    <row r="24" spans="1:12" ht="47.25" x14ac:dyDescent="0.25">
      <c r="A24" s="117"/>
      <c r="B24" s="117"/>
      <c r="C24" s="117"/>
      <c r="D24" s="19" t="s">
        <v>21</v>
      </c>
      <c r="E24" s="18">
        <f t="shared" si="6"/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</row>
    <row r="25" spans="1:12" ht="15.75" x14ac:dyDescent="0.25">
      <c r="A25" s="129" t="s">
        <v>23</v>
      </c>
      <c r="B25" s="129" t="s">
        <v>50</v>
      </c>
      <c r="C25" s="129" t="s">
        <v>28</v>
      </c>
      <c r="D25" s="69" t="s">
        <v>22</v>
      </c>
      <c r="E25" s="81">
        <f>F25+G25+H25+I25+J25+K25</f>
        <v>23189.71</v>
      </c>
      <c r="F25" s="82">
        <f>F26+F27+F28+F29+F30</f>
        <v>6851.08</v>
      </c>
      <c r="G25" s="82">
        <f t="shared" ref="G25:K25" si="9">G26+G27+G28+G29+G30</f>
        <v>6180.52</v>
      </c>
      <c r="H25" s="82">
        <f t="shared" si="9"/>
        <v>6768.11</v>
      </c>
      <c r="I25" s="82">
        <f t="shared" si="9"/>
        <v>1130</v>
      </c>
      <c r="J25" s="82">
        <f t="shared" si="9"/>
        <v>1130</v>
      </c>
      <c r="K25" s="82">
        <f t="shared" si="9"/>
        <v>1130</v>
      </c>
    </row>
    <row r="26" spans="1:12" ht="63" x14ac:dyDescent="0.25">
      <c r="A26" s="129"/>
      <c r="B26" s="129"/>
      <c r="C26" s="129"/>
      <c r="D26" s="71" t="s">
        <v>17</v>
      </c>
      <c r="E26" s="81">
        <f t="shared" ref="E26:E30" si="10">F26+G26+H26+I26+J26+K26</f>
        <v>23117.71</v>
      </c>
      <c r="F26" s="83">
        <f>F32+F38</f>
        <v>6851.08</v>
      </c>
      <c r="G26" s="83">
        <f t="shared" ref="G26:K26" si="11">G32+G38</f>
        <v>6180.52</v>
      </c>
      <c r="H26" s="83">
        <f t="shared" si="11"/>
        <v>6696.11</v>
      </c>
      <c r="I26" s="83">
        <f t="shared" si="11"/>
        <v>1130</v>
      </c>
      <c r="J26" s="83">
        <f t="shared" si="11"/>
        <v>1130</v>
      </c>
      <c r="K26" s="83">
        <f t="shared" si="11"/>
        <v>1130</v>
      </c>
    </row>
    <row r="27" spans="1:12" ht="94.5" x14ac:dyDescent="0.25">
      <c r="A27" s="129"/>
      <c r="B27" s="129"/>
      <c r="C27" s="129"/>
      <c r="D27" s="71" t="s">
        <v>18</v>
      </c>
      <c r="E27" s="81">
        <f t="shared" si="10"/>
        <v>72</v>
      </c>
      <c r="F27" s="83">
        <f>F33+F39</f>
        <v>0</v>
      </c>
      <c r="G27" s="83">
        <f t="shared" ref="G27:K27" si="12">G33+G39</f>
        <v>0</v>
      </c>
      <c r="H27" s="83">
        <f t="shared" si="12"/>
        <v>72</v>
      </c>
      <c r="I27" s="83">
        <f t="shared" si="12"/>
        <v>0</v>
      </c>
      <c r="J27" s="83">
        <f t="shared" si="12"/>
        <v>0</v>
      </c>
      <c r="K27" s="83">
        <f t="shared" si="12"/>
        <v>0</v>
      </c>
    </row>
    <row r="28" spans="1:12" ht="63" x14ac:dyDescent="0.25">
      <c r="A28" s="129"/>
      <c r="B28" s="129"/>
      <c r="C28" s="129"/>
      <c r="D28" s="71" t="s">
        <v>19</v>
      </c>
      <c r="E28" s="81">
        <f t="shared" si="10"/>
        <v>0</v>
      </c>
      <c r="F28" s="83">
        <f>F34+F40</f>
        <v>0</v>
      </c>
      <c r="G28" s="83">
        <f t="shared" ref="G28:J28" si="13">G34+G40</f>
        <v>0</v>
      </c>
      <c r="H28" s="83">
        <f t="shared" si="13"/>
        <v>0</v>
      </c>
      <c r="I28" s="83">
        <f t="shared" si="13"/>
        <v>0</v>
      </c>
      <c r="J28" s="83">
        <f t="shared" si="13"/>
        <v>0</v>
      </c>
      <c r="K28" s="83">
        <v>0</v>
      </c>
    </row>
    <row r="29" spans="1:12" ht="78.75" x14ac:dyDescent="0.25">
      <c r="A29" s="129"/>
      <c r="B29" s="129"/>
      <c r="C29" s="129"/>
      <c r="D29" s="71" t="s">
        <v>20</v>
      </c>
      <c r="E29" s="81">
        <f t="shared" si="10"/>
        <v>0</v>
      </c>
      <c r="F29" s="83">
        <v>0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</row>
    <row r="30" spans="1:12" ht="47.25" x14ac:dyDescent="0.25">
      <c r="A30" s="129"/>
      <c r="B30" s="129"/>
      <c r="C30" s="129"/>
      <c r="D30" s="71" t="s">
        <v>21</v>
      </c>
      <c r="E30" s="81">
        <f t="shared" si="10"/>
        <v>0</v>
      </c>
      <c r="F30" s="83">
        <v>0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</row>
    <row r="31" spans="1:12" ht="15.75" x14ac:dyDescent="0.25">
      <c r="A31" s="122" t="s">
        <v>52</v>
      </c>
      <c r="B31" s="117" t="s">
        <v>32</v>
      </c>
      <c r="C31" s="117" t="s">
        <v>28</v>
      </c>
      <c r="D31" s="17" t="s">
        <v>22</v>
      </c>
      <c r="E31" s="18">
        <f>F31+G31+H31+I31+J31+K31</f>
        <v>22485.68</v>
      </c>
      <c r="F31" s="16">
        <f>F32+F33+F34+F35+F36</f>
        <v>6651.08</v>
      </c>
      <c r="G31" s="16">
        <f t="shared" ref="G31:K31" si="14">G32+G33+G34+G35+G36</f>
        <v>6130.52</v>
      </c>
      <c r="H31" s="16">
        <f t="shared" si="14"/>
        <v>6404.08</v>
      </c>
      <c r="I31" s="16">
        <f t="shared" si="14"/>
        <v>1100</v>
      </c>
      <c r="J31" s="16">
        <f t="shared" si="14"/>
        <v>1100</v>
      </c>
      <c r="K31" s="16">
        <f t="shared" si="14"/>
        <v>1100</v>
      </c>
    </row>
    <row r="32" spans="1:12" ht="63" x14ac:dyDescent="0.25">
      <c r="A32" s="122"/>
      <c r="B32" s="117"/>
      <c r="C32" s="117"/>
      <c r="D32" s="19" t="s">
        <v>17</v>
      </c>
      <c r="E32" s="18">
        <f>F32+G32+H32+I32+J32+K32</f>
        <v>22413.68</v>
      </c>
      <c r="F32" s="21">
        <v>6651.08</v>
      </c>
      <c r="G32" s="21">
        <v>6130.52</v>
      </c>
      <c r="H32" s="21">
        <v>6332.08</v>
      </c>
      <c r="I32" s="21">
        <v>1100</v>
      </c>
      <c r="J32" s="21">
        <v>1100</v>
      </c>
      <c r="K32" s="21">
        <v>1100</v>
      </c>
    </row>
    <row r="33" spans="1:11" ht="94.5" x14ac:dyDescent="0.25">
      <c r="A33" s="122"/>
      <c r="B33" s="117"/>
      <c r="C33" s="117"/>
      <c r="D33" s="19" t="s">
        <v>18</v>
      </c>
      <c r="E33" s="18">
        <f t="shared" ref="E33:E36" si="15">F33+G33+H33+I33+J33+K33</f>
        <v>72</v>
      </c>
      <c r="F33" s="21">
        <v>0</v>
      </c>
      <c r="G33" s="21">
        <v>0</v>
      </c>
      <c r="H33" s="21">
        <v>72</v>
      </c>
      <c r="I33" s="21">
        <v>0</v>
      </c>
      <c r="J33" s="21">
        <v>0</v>
      </c>
      <c r="K33" s="21">
        <v>0</v>
      </c>
    </row>
    <row r="34" spans="1:11" ht="63" x14ac:dyDescent="0.25">
      <c r="A34" s="122"/>
      <c r="B34" s="117"/>
      <c r="C34" s="117"/>
      <c r="D34" s="19" t="s">
        <v>19</v>
      </c>
      <c r="E34" s="18">
        <f t="shared" si="15"/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</row>
    <row r="35" spans="1:11" ht="78.75" x14ac:dyDescent="0.25">
      <c r="A35" s="122"/>
      <c r="B35" s="117"/>
      <c r="C35" s="117"/>
      <c r="D35" s="19" t="s">
        <v>20</v>
      </c>
      <c r="E35" s="18">
        <f t="shared" si="15"/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</row>
    <row r="36" spans="1:11" ht="47.25" x14ac:dyDescent="0.25">
      <c r="A36" s="122"/>
      <c r="B36" s="117"/>
      <c r="C36" s="117"/>
      <c r="D36" s="19" t="s">
        <v>21</v>
      </c>
      <c r="E36" s="18">
        <f t="shared" si="15"/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</row>
    <row r="37" spans="1:11" ht="15.75" x14ac:dyDescent="0.25">
      <c r="A37" s="122" t="s">
        <v>47</v>
      </c>
      <c r="B37" s="117" t="s">
        <v>33</v>
      </c>
      <c r="C37" s="117" t="s">
        <v>28</v>
      </c>
      <c r="D37" s="17" t="s">
        <v>22</v>
      </c>
      <c r="E37" s="22">
        <f>F37+G37+H37+I37+J37+K37</f>
        <v>704.03</v>
      </c>
      <c r="F37" s="23">
        <f>F38+F39+F40+F41+F42</f>
        <v>200</v>
      </c>
      <c r="G37" s="23">
        <f>G38+G39+G40+G41+G42</f>
        <v>50</v>
      </c>
      <c r="H37" s="23">
        <f t="shared" ref="H37:K37" si="16">H38+H39+H40+H41+H42</f>
        <v>364.03</v>
      </c>
      <c r="I37" s="23">
        <f t="shared" si="16"/>
        <v>30</v>
      </c>
      <c r="J37" s="23">
        <f t="shared" si="16"/>
        <v>30</v>
      </c>
      <c r="K37" s="23">
        <f t="shared" si="16"/>
        <v>30</v>
      </c>
    </row>
    <row r="38" spans="1:11" ht="63" x14ac:dyDescent="0.25">
      <c r="A38" s="122"/>
      <c r="B38" s="117"/>
      <c r="C38" s="117"/>
      <c r="D38" s="19" t="s">
        <v>17</v>
      </c>
      <c r="E38" s="22">
        <f t="shared" ref="E38" si="17">F38+G38+H38+I38+J38+K38</f>
        <v>704.03</v>
      </c>
      <c r="F38" s="24">
        <v>200</v>
      </c>
      <c r="G38" s="24">
        <v>50</v>
      </c>
      <c r="H38" s="24">
        <v>364.03</v>
      </c>
      <c r="I38" s="24">
        <v>30</v>
      </c>
      <c r="J38" s="24">
        <v>30</v>
      </c>
      <c r="K38" s="24">
        <v>30</v>
      </c>
    </row>
    <row r="39" spans="1:11" ht="94.5" x14ac:dyDescent="0.25">
      <c r="A39" s="122"/>
      <c r="B39" s="117"/>
      <c r="C39" s="117"/>
      <c r="D39" s="19" t="s">
        <v>18</v>
      </c>
      <c r="E39" s="22">
        <f>F39+G39+H39+I39+J39+K39</f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63" x14ac:dyDescent="0.25">
      <c r="A40" s="122"/>
      <c r="B40" s="117"/>
      <c r="C40" s="117"/>
      <c r="D40" s="19" t="s">
        <v>19</v>
      </c>
      <c r="E40" s="22">
        <f>F40+G40+H40+I40+J40+K40</f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78.75" x14ac:dyDescent="0.25">
      <c r="A41" s="122"/>
      <c r="B41" s="117"/>
      <c r="C41" s="117"/>
      <c r="D41" s="19" t="s">
        <v>20</v>
      </c>
      <c r="E41" s="22">
        <f>F41+G41+H41+I41+J41+K41</f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47.25" x14ac:dyDescent="0.25">
      <c r="A42" s="122"/>
      <c r="B42" s="117"/>
      <c r="C42" s="117"/>
      <c r="D42" s="19" t="s">
        <v>21</v>
      </c>
      <c r="E42" s="22">
        <f>F42+G42+H42+I42+J42+K42</f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1" ht="15.75" x14ac:dyDescent="0.25">
      <c r="A43" s="129" t="s">
        <v>25</v>
      </c>
      <c r="B43" s="129" t="s">
        <v>53</v>
      </c>
      <c r="C43" s="129" t="s">
        <v>28</v>
      </c>
      <c r="D43" s="69" t="s">
        <v>22</v>
      </c>
      <c r="E43" s="81">
        <f>F43+G43+H43+I43+J43+K43</f>
        <v>63806.889999999992</v>
      </c>
      <c r="F43" s="82">
        <f>F44+F45+F46+F47+F48</f>
        <v>16388.13</v>
      </c>
      <c r="G43" s="82">
        <f t="shared" ref="G43:K43" si="18">G44+G45+G46+G47+G48</f>
        <v>16640.82</v>
      </c>
      <c r="H43" s="82">
        <f t="shared" si="18"/>
        <v>18370.64</v>
      </c>
      <c r="I43" s="82">
        <f t="shared" si="18"/>
        <v>5969.1</v>
      </c>
      <c r="J43" s="82">
        <f t="shared" si="18"/>
        <v>5969.1</v>
      </c>
      <c r="K43" s="82">
        <f t="shared" si="18"/>
        <v>469.1</v>
      </c>
    </row>
    <row r="44" spans="1:11" ht="63" x14ac:dyDescent="0.25">
      <c r="A44" s="129"/>
      <c r="B44" s="129"/>
      <c r="C44" s="129"/>
      <c r="D44" s="71" t="s">
        <v>17</v>
      </c>
      <c r="E44" s="81">
        <f t="shared" ref="E44:E48" si="19">F44+G44+H44+I44+J44+K44</f>
        <v>34786.149999999994</v>
      </c>
      <c r="F44" s="83">
        <v>10715.18</v>
      </c>
      <c r="G44" s="83">
        <f>G50</f>
        <v>10719.85</v>
      </c>
      <c r="H44" s="83">
        <f>H50</f>
        <v>11943.82</v>
      </c>
      <c r="I44" s="83">
        <v>469.1</v>
      </c>
      <c r="J44" s="83">
        <v>469.1</v>
      </c>
      <c r="K44" s="83">
        <v>469.1</v>
      </c>
    </row>
    <row r="45" spans="1:11" ht="94.5" x14ac:dyDescent="0.25">
      <c r="A45" s="129"/>
      <c r="B45" s="129"/>
      <c r="C45" s="129"/>
      <c r="D45" s="71" t="s">
        <v>18</v>
      </c>
      <c r="E45" s="81">
        <f t="shared" si="19"/>
        <v>29020.739999999998</v>
      </c>
      <c r="F45" s="83">
        <v>5672.95</v>
      </c>
      <c r="G45" s="83">
        <f>G51</f>
        <v>5920.97</v>
      </c>
      <c r="H45" s="83">
        <f t="shared" ref="H45:J45" si="20">H51</f>
        <v>6426.82</v>
      </c>
      <c r="I45" s="83">
        <f t="shared" si="20"/>
        <v>5500</v>
      </c>
      <c r="J45" s="83">
        <f t="shared" si="20"/>
        <v>5500</v>
      </c>
      <c r="K45" s="83">
        <v>0</v>
      </c>
    </row>
    <row r="46" spans="1:11" ht="63" x14ac:dyDescent="0.25">
      <c r="A46" s="129"/>
      <c r="B46" s="129"/>
      <c r="C46" s="129"/>
      <c r="D46" s="71" t="s">
        <v>19</v>
      </c>
      <c r="E46" s="81">
        <f t="shared" si="19"/>
        <v>0</v>
      </c>
      <c r="F46" s="83">
        <v>0</v>
      </c>
      <c r="G46" s="83">
        <v>0</v>
      </c>
      <c r="H46" s="83">
        <v>0</v>
      </c>
      <c r="I46" s="83">
        <v>0</v>
      </c>
      <c r="J46" s="83">
        <v>0</v>
      </c>
      <c r="K46" s="83">
        <v>0</v>
      </c>
    </row>
    <row r="47" spans="1:11" ht="78.75" x14ac:dyDescent="0.25">
      <c r="A47" s="129"/>
      <c r="B47" s="129"/>
      <c r="C47" s="129"/>
      <c r="D47" s="71" t="s">
        <v>20</v>
      </c>
      <c r="E47" s="81">
        <f t="shared" si="19"/>
        <v>0</v>
      </c>
      <c r="F47" s="83">
        <v>0</v>
      </c>
      <c r="G47" s="83">
        <v>0</v>
      </c>
      <c r="H47" s="83">
        <v>0</v>
      </c>
      <c r="I47" s="83">
        <v>0</v>
      </c>
      <c r="J47" s="83">
        <v>0</v>
      </c>
      <c r="K47" s="83">
        <v>0</v>
      </c>
    </row>
    <row r="48" spans="1:11" ht="47.25" x14ac:dyDescent="0.25">
      <c r="A48" s="129"/>
      <c r="B48" s="129"/>
      <c r="C48" s="129"/>
      <c r="D48" s="71" t="s">
        <v>21</v>
      </c>
      <c r="E48" s="81">
        <f t="shared" si="19"/>
        <v>0</v>
      </c>
      <c r="F48" s="83">
        <v>0</v>
      </c>
      <c r="G48" s="83">
        <v>0</v>
      </c>
      <c r="H48" s="83">
        <v>0</v>
      </c>
      <c r="I48" s="83">
        <v>0</v>
      </c>
      <c r="J48" s="83">
        <v>0</v>
      </c>
      <c r="K48" s="83">
        <v>0</v>
      </c>
    </row>
    <row r="49" spans="1:12" ht="15.75" x14ac:dyDescent="0.25">
      <c r="A49" s="122" t="s">
        <v>46</v>
      </c>
      <c r="B49" s="117" t="s">
        <v>54</v>
      </c>
      <c r="C49" s="117" t="s">
        <v>28</v>
      </c>
      <c r="D49" s="17" t="s">
        <v>22</v>
      </c>
      <c r="E49" s="18">
        <f>F49+G49+H49+I49+J49+K49</f>
        <v>91108.96</v>
      </c>
      <c r="F49" s="16">
        <f>F50+F51+F52+F53+F54</f>
        <v>16367.3</v>
      </c>
      <c r="G49" s="16">
        <f t="shared" ref="G49:K49" si="21">G50+G51+G52+G53+G54</f>
        <v>16640.82</v>
      </c>
      <c r="H49" s="16">
        <f t="shared" si="21"/>
        <v>18370.64</v>
      </c>
      <c r="I49" s="16">
        <f t="shared" si="21"/>
        <v>14365.1</v>
      </c>
      <c r="J49" s="16">
        <f t="shared" si="21"/>
        <v>14365.1</v>
      </c>
      <c r="K49" s="16">
        <f t="shared" si="21"/>
        <v>11000</v>
      </c>
    </row>
    <row r="50" spans="1:12" ht="63" x14ac:dyDescent="0.25">
      <c r="A50" s="122"/>
      <c r="B50" s="117"/>
      <c r="C50" s="117"/>
      <c r="D50" s="19" t="s">
        <v>17</v>
      </c>
      <c r="E50" s="18">
        <f t="shared" ref="E50:E54" si="22">F50+G50+H50+I50+J50+K50</f>
        <v>56450.09</v>
      </c>
      <c r="F50" s="20">
        <v>10556.22</v>
      </c>
      <c r="G50" s="20">
        <v>10719.85</v>
      </c>
      <c r="H50" s="20">
        <v>11943.82</v>
      </c>
      <c r="I50" s="20">
        <v>8865.1</v>
      </c>
      <c r="J50" s="20">
        <v>8865.1</v>
      </c>
      <c r="K50" s="20">
        <v>5500</v>
      </c>
    </row>
    <row r="51" spans="1:12" ht="94.5" x14ac:dyDescent="0.25">
      <c r="A51" s="122"/>
      <c r="B51" s="117"/>
      <c r="C51" s="117"/>
      <c r="D51" s="19" t="s">
        <v>18</v>
      </c>
      <c r="E51" s="18">
        <f t="shared" si="22"/>
        <v>34658.869999999995</v>
      </c>
      <c r="F51" s="5">
        <v>5811.08</v>
      </c>
      <c r="G51" s="20">
        <v>5920.97</v>
      </c>
      <c r="H51" s="20">
        <v>6426.82</v>
      </c>
      <c r="I51" s="20">
        <v>5500</v>
      </c>
      <c r="J51" s="20">
        <v>5500</v>
      </c>
      <c r="K51" s="20">
        <v>5500</v>
      </c>
    </row>
    <row r="52" spans="1:12" ht="63" x14ac:dyDescent="0.25">
      <c r="A52" s="122"/>
      <c r="B52" s="117"/>
      <c r="C52" s="117"/>
      <c r="D52" s="19" t="s">
        <v>19</v>
      </c>
      <c r="E52" s="18">
        <f t="shared" si="22"/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</row>
    <row r="53" spans="1:12" ht="78.75" x14ac:dyDescent="0.25">
      <c r="A53" s="122"/>
      <c r="B53" s="117"/>
      <c r="C53" s="117"/>
      <c r="D53" s="19" t="s">
        <v>20</v>
      </c>
      <c r="E53" s="18">
        <f t="shared" si="22"/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</row>
    <row r="54" spans="1:12" ht="47.25" x14ac:dyDescent="0.25">
      <c r="A54" s="122"/>
      <c r="B54" s="117"/>
      <c r="C54" s="117"/>
      <c r="D54" s="19" t="s">
        <v>21</v>
      </c>
      <c r="E54" s="18">
        <f t="shared" si="22"/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</row>
    <row r="55" spans="1:12" ht="20.25" customHeight="1" x14ac:dyDescent="0.25">
      <c r="A55" s="123" t="s">
        <v>24</v>
      </c>
      <c r="B55" s="123" t="s">
        <v>56</v>
      </c>
      <c r="C55" s="123" t="s">
        <v>28</v>
      </c>
      <c r="D55" s="48" t="s">
        <v>22</v>
      </c>
      <c r="E55" s="64">
        <f>F55+G55+H55+I55+J55+K55</f>
        <v>989799.09000000008</v>
      </c>
      <c r="F55" s="65">
        <f>F56+F57+F58+F59+F60</f>
        <v>335951.19</v>
      </c>
      <c r="G55" s="65">
        <f t="shared" ref="G55:K55" si="23">G56+G57+G58+G59+G60</f>
        <v>170261.86</v>
      </c>
      <c r="H55" s="106">
        <f t="shared" si="23"/>
        <v>167782.5</v>
      </c>
      <c r="I55" s="65">
        <f t="shared" si="23"/>
        <v>113223.54</v>
      </c>
      <c r="J55" s="65">
        <f t="shared" si="23"/>
        <v>101290</v>
      </c>
      <c r="K55" s="65">
        <f t="shared" si="23"/>
        <v>101290</v>
      </c>
      <c r="L55" s="9"/>
    </row>
    <row r="56" spans="1:12" ht="63" x14ac:dyDescent="0.25">
      <c r="A56" s="124"/>
      <c r="B56" s="124"/>
      <c r="C56" s="124"/>
      <c r="D56" s="51" t="s">
        <v>17</v>
      </c>
      <c r="E56" s="64">
        <f t="shared" ref="E56:E60" si="24">F56+G56+H56+I56+J56+K56</f>
        <v>224844.38</v>
      </c>
      <c r="F56" s="66">
        <f>F62+F102+F112+F107</f>
        <v>37594.86</v>
      </c>
      <c r="G56" s="66">
        <f t="shared" ref="G56:K56" si="25">G62+G102+G112+G107</f>
        <v>52989.33</v>
      </c>
      <c r="H56" s="66">
        <f t="shared" si="25"/>
        <v>43210.189999999995</v>
      </c>
      <c r="I56" s="66">
        <f t="shared" si="25"/>
        <v>30350</v>
      </c>
      <c r="J56" s="66">
        <f t="shared" si="25"/>
        <v>30350</v>
      </c>
      <c r="K56" s="66">
        <f t="shared" si="25"/>
        <v>30350</v>
      </c>
      <c r="L56" s="9"/>
    </row>
    <row r="57" spans="1:12" ht="94.5" x14ac:dyDescent="0.25">
      <c r="A57" s="124"/>
      <c r="B57" s="124"/>
      <c r="C57" s="124"/>
      <c r="D57" s="51" t="s">
        <v>18</v>
      </c>
      <c r="E57" s="64">
        <f t="shared" si="24"/>
        <v>649689.98</v>
      </c>
      <c r="F57" s="67">
        <f>F63+F103+F113+F108</f>
        <v>184591.6</v>
      </c>
      <c r="G57" s="67">
        <f t="shared" ref="G57:K57" si="26">G63+G103+G113+G108</f>
        <v>117272.52999999998</v>
      </c>
      <c r="H57" s="67">
        <f t="shared" si="26"/>
        <v>123072.31</v>
      </c>
      <c r="I57" s="67">
        <f t="shared" si="26"/>
        <v>82873.539999999994</v>
      </c>
      <c r="J57" s="67">
        <f t="shared" si="26"/>
        <v>70940</v>
      </c>
      <c r="K57" s="67">
        <f t="shared" si="26"/>
        <v>70940</v>
      </c>
      <c r="L57" s="9"/>
    </row>
    <row r="58" spans="1:12" ht="63" x14ac:dyDescent="0.25">
      <c r="A58" s="124"/>
      <c r="B58" s="124"/>
      <c r="C58" s="124"/>
      <c r="D58" s="51" t="s">
        <v>19</v>
      </c>
      <c r="E58" s="64">
        <f t="shared" si="24"/>
        <v>115264.73</v>
      </c>
      <c r="F58" s="67">
        <f>F64+F104+F114+F109</f>
        <v>113764.73</v>
      </c>
      <c r="G58" s="67">
        <f t="shared" ref="G58:K58" si="27">G64+G104+G114+G109</f>
        <v>0</v>
      </c>
      <c r="H58" s="67">
        <f t="shared" si="27"/>
        <v>1500</v>
      </c>
      <c r="I58" s="67">
        <f t="shared" si="27"/>
        <v>0</v>
      </c>
      <c r="J58" s="67">
        <f t="shared" si="27"/>
        <v>0</v>
      </c>
      <c r="K58" s="67">
        <f t="shared" si="27"/>
        <v>0</v>
      </c>
      <c r="L58" s="9"/>
    </row>
    <row r="59" spans="1:12" ht="78.75" x14ac:dyDescent="0.25">
      <c r="A59" s="124"/>
      <c r="B59" s="124"/>
      <c r="C59" s="124"/>
      <c r="D59" s="51" t="s">
        <v>20</v>
      </c>
      <c r="E59" s="49">
        <f t="shared" si="24"/>
        <v>0</v>
      </c>
      <c r="F59" s="68">
        <v>0</v>
      </c>
      <c r="G59" s="68">
        <v>0</v>
      </c>
      <c r="H59" s="68">
        <v>0</v>
      </c>
      <c r="I59" s="68">
        <v>0</v>
      </c>
      <c r="J59" s="68">
        <v>0</v>
      </c>
      <c r="K59" s="68">
        <v>0</v>
      </c>
      <c r="L59" s="9"/>
    </row>
    <row r="60" spans="1:12" ht="47.25" x14ac:dyDescent="0.25">
      <c r="A60" s="125"/>
      <c r="B60" s="125"/>
      <c r="C60" s="125"/>
      <c r="D60" s="51" t="s">
        <v>21</v>
      </c>
      <c r="E60" s="49">
        <f t="shared" si="24"/>
        <v>0</v>
      </c>
      <c r="F60" s="68">
        <v>0</v>
      </c>
      <c r="G60" s="68">
        <v>0</v>
      </c>
      <c r="H60" s="68">
        <v>0</v>
      </c>
      <c r="I60" s="68">
        <v>0</v>
      </c>
      <c r="J60" s="68">
        <v>0</v>
      </c>
      <c r="K60" s="68">
        <v>0</v>
      </c>
      <c r="L60" s="9"/>
    </row>
    <row r="61" spans="1:12" ht="15.75" x14ac:dyDescent="0.25">
      <c r="A61" s="119" t="s">
        <v>23</v>
      </c>
      <c r="B61" s="119" t="s">
        <v>34</v>
      </c>
      <c r="C61" s="119" t="s">
        <v>28</v>
      </c>
      <c r="D61" s="69" t="s">
        <v>22</v>
      </c>
      <c r="E61" s="70">
        <f>F61+G61+H61+I61+J61+K61</f>
        <v>731712.20000000007</v>
      </c>
      <c r="F61" s="102">
        <f>F62+F63+F64+F65</f>
        <v>127379.08</v>
      </c>
      <c r="G61" s="102">
        <f t="shared" ref="G61:K61" si="28">G62+G63+G64+G65</f>
        <v>147043.13</v>
      </c>
      <c r="H61" s="104">
        <f t="shared" si="28"/>
        <v>151536.45000000001</v>
      </c>
      <c r="I61" s="102">
        <f t="shared" si="28"/>
        <v>109873.54</v>
      </c>
      <c r="J61" s="102">
        <f t="shared" si="28"/>
        <v>97940</v>
      </c>
      <c r="K61" s="102">
        <f t="shared" si="28"/>
        <v>97940</v>
      </c>
    </row>
    <row r="62" spans="1:12" ht="63" x14ac:dyDescent="0.25">
      <c r="A62" s="120"/>
      <c r="B62" s="120"/>
      <c r="C62" s="120"/>
      <c r="D62" s="71" t="s">
        <v>17</v>
      </c>
      <c r="E62" s="70">
        <f t="shared" ref="E62:E65" si="29">F62+G62+H62+I62+J62+K62</f>
        <v>200311.19</v>
      </c>
      <c r="F62" s="72">
        <f>F67+F72+F77+F82+F87+F97</f>
        <v>31635.55</v>
      </c>
      <c r="G62" s="72">
        <f t="shared" ref="G62:K62" si="30">G67+G72+G77+G82+G87+G97</f>
        <v>49444.97</v>
      </c>
      <c r="H62" s="72">
        <f>H67+H72+H77+H82+H87+H92+H97</f>
        <v>38230.67</v>
      </c>
      <c r="I62" s="72">
        <f t="shared" si="30"/>
        <v>27000</v>
      </c>
      <c r="J62" s="72">
        <f t="shared" si="30"/>
        <v>27000</v>
      </c>
      <c r="K62" s="72">
        <f t="shared" si="30"/>
        <v>27000</v>
      </c>
    </row>
    <row r="63" spans="1:12" ht="94.5" x14ac:dyDescent="0.25">
      <c r="A63" s="120"/>
      <c r="B63" s="120"/>
      <c r="C63" s="120"/>
      <c r="D63" s="71" t="s">
        <v>18</v>
      </c>
      <c r="E63" s="73">
        <f t="shared" si="29"/>
        <v>529901.01</v>
      </c>
      <c r="F63" s="74">
        <f>F68+F73+F78+F83+F88+F93+F98</f>
        <v>95743.53</v>
      </c>
      <c r="G63" s="74">
        <f t="shared" ref="G63:K63" si="31">G68+G73+G78+G83+G88+G93+G98</f>
        <v>97598.159999999989</v>
      </c>
      <c r="H63" s="74">
        <f>H68+H73+H78+H83+H88+H93+H98</f>
        <v>111805.78</v>
      </c>
      <c r="I63" s="74">
        <f t="shared" si="31"/>
        <v>82873.539999999994</v>
      </c>
      <c r="J63" s="74">
        <f t="shared" si="31"/>
        <v>70940</v>
      </c>
      <c r="K63" s="74">
        <f t="shared" si="31"/>
        <v>70940</v>
      </c>
    </row>
    <row r="64" spans="1:12" ht="63" x14ac:dyDescent="0.25">
      <c r="A64" s="120"/>
      <c r="B64" s="120"/>
      <c r="C64" s="120"/>
      <c r="D64" s="71" t="s">
        <v>19</v>
      </c>
      <c r="E64" s="70">
        <f t="shared" si="29"/>
        <v>1500</v>
      </c>
      <c r="F64" s="74">
        <v>0</v>
      </c>
      <c r="G64" s="74">
        <v>0</v>
      </c>
      <c r="H64" s="74">
        <f>H69+H74+H79+H84+H89+H94+H99</f>
        <v>1500</v>
      </c>
      <c r="I64" s="74">
        <v>0</v>
      </c>
      <c r="J64" s="74">
        <v>0</v>
      </c>
      <c r="K64" s="74">
        <v>0</v>
      </c>
    </row>
    <row r="65" spans="1:12" ht="78" customHeight="1" x14ac:dyDescent="0.25">
      <c r="A65" s="121"/>
      <c r="B65" s="121"/>
      <c r="C65" s="121"/>
      <c r="D65" s="71" t="s">
        <v>20</v>
      </c>
      <c r="E65" s="70">
        <f t="shared" si="29"/>
        <v>0</v>
      </c>
      <c r="F65" s="74">
        <v>0</v>
      </c>
      <c r="G65" s="74">
        <v>0</v>
      </c>
      <c r="H65" s="74">
        <v>0</v>
      </c>
      <c r="I65" s="74">
        <v>0</v>
      </c>
      <c r="J65" s="74">
        <v>0</v>
      </c>
      <c r="K65" s="74">
        <v>0</v>
      </c>
    </row>
    <row r="66" spans="1:12" ht="15.6" customHeight="1" x14ac:dyDescent="0.25">
      <c r="A66" s="111" t="s">
        <v>46</v>
      </c>
      <c r="B66" s="114" t="s">
        <v>63</v>
      </c>
      <c r="C66" s="114" t="s">
        <v>28</v>
      </c>
      <c r="D66" s="17" t="s">
        <v>22</v>
      </c>
      <c r="E66" s="25">
        <f>F66+G66+H66+I66+J66+K66</f>
        <v>189334.65</v>
      </c>
      <c r="F66" s="26">
        <f>F67+F68+F69+F70+F101</f>
        <v>35132.6</v>
      </c>
      <c r="G66" s="30">
        <f>G67+G68+G69+G70</f>
        <v>34939.870000000003</v>
      </c>
      <c r="H66" s="30">
        <f t="shared" ref="H66:K66" si="32">H67+H68+H69+H70</f>
        <v>38262.18</v>
      </c>
      <c r="I66" s="30">
        <f t="shared" si="32"/>
        <v>27000</v>
      </c>
      <c r="J66" s="30">
        <f t="shared" si="32"/>
        <v>27000</v>
      </c>
      <c r="K66" s="30">
        <f t="shared" si="32"/>
        <v>27000</v>
      </c>
      <c r="L66" s="3"/>
    </row>
    <row r="67" spans="1:12" ht="62.45" customHeight="1" x14ac:dyDescent="0.25">
      <c r="A67" s="112"/>
      <c r="B67" s="115"/>
      <c r="C67" s="115"/>
      <c r="D67" s="19" t="s">
        <v>17</v>
      </c>
      <c r="E67" s="25">
        <f t="shared" ref="E67:E70" si="33">F67+G67+H67+I67+J67+K67</f>
        <v>185784.16999999998</v>
      </c>
      <c r="F67" s="84">
        <v>31613.63</v>
      </c>
      <c r="G67" s="27">
        <v>34939.870000000003</v>
      </c>
      <c r="H67" s="27">
        <v>38230.67</v>
      </c>
      <c r="I67" s="27">
        <v>27000</v>
      </c>
      <c r="J67" s="27">
        <v>27000</v>
      </c>
      <c r="K67" s="27">
        <v>27000</v>
      </c>
      <c r="L67" s="3"/>
    </row>
    <row r="68" spans="1:12" ht="94.5" x14ac:dyDescent="0.25">
      <c r="A68" s="112"/>
      <c r="B68" s="115"/>
      <c r="C68" s="115"/>
      <c r="D68" s="19" t="s">
        <v>18</v>
      </c>
      <c r="E68" s="28">
        <f t="shared" si="33"/>
        <v>3226.48</v>
      </c>
      <c r="F68" s="29">
        <v>3194.97</v>
      </c>
      <c r="G68" s="29">
        <v>0</v>
      </c>
      <c r="H68" s="29">
        <v>31.51</v>
      </c>
      <c r="I68" s="29">
        <v>0</v>
      </c>
      <c r="J68" s="29">
        <v>0</v>
      </c>
      <c r="K68" s="29">
        <v>0</v>
      </c>
      <c r="L68" s="75"/>
    </row>
    <row r="69" spans="1:12" ht="63" x14ac:dyDescent="0.25">
      <c r="A69" s="112"/>
      <c r="B69" s="115"/>
      <c r="C69" s="115"/>
      <c r="D69" s="19" t="s">
        <v>19</v>
      </c>
      <c r="E69" s="25">
        <f t="shared" si="33"/>
        <v>0</v>
      </c>
      <c r="F69" s="54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75"/>
    </row>
    <row r="70" spans="1:12" ht="78.75" x14ac:dyDescent="0.25">
      <c r="A70" s="113"/>
      <c r="B70" s="116"/>
      <c r="C70" s="116"/>
      <c r="D70" s="19" t="s">
        <v>20</v>
      </c>
      <c r="E70" s="25">
        <f t="shared" si="33"/>
        <v>0</v>
      </c>
      <c r="F70" s="54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75"/>
    </row>
    <row r="71" spans="1:12" ht="15.75" customHeight="1" x14ac:dyDescent="0.25">
      <c r="A71" s="111" t="s">
        <v>84</v>
      </c>
      <c r="B71" s="114" t="s">
        <v>35</v>
      </c>
      <c r="C71" s="114" t="s">
        <v>28</v>
      </c>
      <c r="D71" s="17" t="s">
        <v>22</v>
      </c>
      <c r="E71" s="25">
        <f>F71+G71+H71+I71+J71+K71</f>
        <v>614.51</v>
      </c>
      <c r="F71" s="55">
        <f>F72+F73+F74+F75</f>
        <v>81.97</v>
      </c>
      <c r="G71" s="55">
        <f t="shared" ref="G71:K71" si="34">G72+G73+G74+G75</f>
        <v>60.23</v>
      </c>
      <c r="H71" s="55">
        <f t="shared" si="34"/>
        <v>52.31</v>
      </c>
      <c r="I71" s="55">
        <f t="shared" si="34"/>
        <v>140</v>
      </c>
      <c r="J71" s="55">
        <f t="shared" si="34"/>
        <v>140</v>
      </c>
      <c r="K71" s="55">
        <f t="shared" si="34"/>
        <v>140</v>
      </c>
    </row>
    <row r="72" spans="1:12" ht="63" x14ac:dyDescent="0.25">
      <c r="A72" s="112"/>
      <c r="B72" s="115"/>
      <c r="C72" s="115"/>
      <c r="D72" s="19" t="s">
        <v>17</v>
      </c>
      <c r="E72" s="18">
        <f>F72+G72+H72+I72+J72+K72</f>
        <v>0</v>
      </c>
      <c r="F72" s="56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2" ht="94.5" x14ac:dyDescent="0.25">
      <c r="A73" s="112"/>
      <c r="B73" s="115"/>
      <c r="C73" s="115"/>
      <c r="D73" s="19" t="s">
        <v>18</v>
      </c>
      <c r="E73" s="18">
        <f>F73+G73+H73+I73+J73+K74</f>
        <v>474.51</v>
      </c>
      <c r="F73" s="24">
        <v>81.97</v>
      </c>
      <c r="G73" s="24">
        <v>60.23</v>
      </c>
      <c r="H73" s="24">
        <v>52.31</v>
      </c>
      <c r="I73" s="24">
        <v>140</v>
      </c>
      <c r="J73" s="24">
        <v>140</v>
      </c>
      <c r="K73" s="23">
        <v>140</v>
      </c>
    </row>
    <row r="74" spans="1:12" ht="63" x14ac:dyDescent="0.25">
      <c r="A74" s="112"/>
      <c r="B74" s="115"/>
      <c r="C74" s="115"/>
      <c r="D74" s="19" t="s">
        <v>19</v>
      </c>
      <c r="E74" s="18">
        <f>F74+G74+H74+I74+J74+K75</f>
        <v>0</v>
      </c>
      <c r="F74" s="56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2" ht="78.75" x14ac:dyDescent="0.25">
      <c r="A75" s="113"/>
      <c r="B75" s="116"/>
      <c r="C75" s="116"/>
      <c r="D75" s="19" t="s">
        <v>20</v>
      </c>
      <c r="E75" s="18">
        <f>F75+G75+H75+I75+J75+K93</f>
        <v>3800</v>
      </c>
      <c r="F75" s="56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2" ht="15.75" x14ac:dyDescent="0.25">
      <c r="A76" s="111" t="s">
        <v>48</v>
      </c>
      <c r="B76" s="114" t="s">
        <v>132</v>
      </c>
      <c r="C76" s="114" t="s">
        <v>28</v>
      </c>
      <c r="D76" s="17" t="s">
        <v>22</v>
      </c>
      <c r="E76" s="25">
        <f>F76+G76+H76+I76+J76+K77</f>
        <v>378183.68999999994</v>
      </c>
      <c r="F76" s="55">
        <f>F77+F78+F79+F80</f>
        <v>71639.789999999994</v>
      </c>
      <c r="G76" s="55">
        <f t="shared" ref="G76:K76" si="35">G77+G78+G79+G80</f>
        <v>74054.81</v>
      </c>
      <c r="H76" s="55">
        <f t="shared" si="35"/>
        <v>86555.55</v>
      </c>
      <c r="I76" s="55">
        <f t="shared" si="35"/>
        <v>78933.539999999994</v>
      </c>
      <c r="J76" s="55">
        <f t="shared" si="35"/>
        <v>67000</v>
      </c>
      <c r="K76" s="55">
        <f t="shared" si="35"/>
        <v>67000</v>
      </c>
    </row>
    <row r="77" spans="1:12" ht="63" x14ac:dyDescent="0.25">
      <c r="A77" s="112"/>
      <c r="B77" s="115"/>
      <c r="C77" s="115"/>
      <c r="D77" s="19" t="s">
        <v>17</v>
      </c>
      <c r="E77" s="28">
        <f>F77+G77+H77+I77+J77+K77</f>
        <v>0</v>
      </c>
      <c r="F77" s="56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2" ht="94.5" x14ac:dyDescent="0.25">
      <c r="A78" s="112"/>
      <c r="B78" s="115"/>
      <c r="C78" s="115"/>
      <c r="D78" s="19" t="s">
        <v>18</v>
      </c>
      <c r="E78" s="31">
        <f>F78+G78+H78+I78+J78+K79</f>
        <v>378183.68999999994</v>
      </c>
      <c r="F78" s="85">
        <v>71639.789999999994</v>
      </c>
      <c r="G78" s="24">
        <v>74054.81</v>
      </c>
      <c r="H78" s="32">
        <v>86555.55</v>
      </c>
      <c r="I78" s="32">
        <v>78933.539999999994</v>
      </c>
      <c r="J78" s="32">
        <v>67000</v>
      </c>
      <c r="K78" s="33">
        <v>67000</v>
      </c>
    </row>
    <row r="79" spans="1:12" ht="63" x14ac:dyDescent="0.25">
      <c r="A79" s="112"/>
      <c r="B79" s="115"/>
      <c r="C79" s="115"/>
      <c r="D79" s="19" t="s">
        <v>19</v>
      </c>
      <c r="E79" s="31">
        <f>F79+G79+H79+I79+J79+K80</f>
        <v>0</v>
      </c>
      <c r="F79" s="56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</row>
    <row r="80" spans="1:12" ht="78.75" x14ac:dyDescent="0.25">
      <c r="A80" s="113"/>
      <c r="B80" s="116"/>
      <c r="C80" s="116"/>
      <c r="D80" s="19" t="s">
        <v>20</v>
      </c>
      <c r="E80" s="31">
        <v>0</v>
      </c>
      <c r="F80" s="56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2" ht="15.75" customHeight="1" x14ac:dyDescent="0.25">
      <c r="A81" s="111" t="s">
        <v>116</v>
      </c>
      <c r="B81" s="114" t="s">
        <v>115</v>
      </c>
      <c r="C81" s="114" t="s">
        <v>28</v>
      </c>
      <c r="D81" s="17" t="s">
        <v>22</v>
      </c>
      <c r="E81" s="25">
        <f>F81+G81+H81+I81+J81+K82</f>
        <v>16166.77</v>
      </c>
      <c r="F81" s="55">
        <f>F82+F83+F84+F85</f>
        <v>0</v>
      </c>
      <c r="G81" s="55">
        <f t="shared" ref="G81:K81" si="36">G82+G83+G84+G85</f>
        <v>14651.62</v>
      </c>
      <c r="H81" s="55">
        <f t="shared" si="36"/>
        <v>1515.15</v>
      </c>
      <c r="I81" s="55">
        <f t="shared" si="36"/>
        <v>0</v>
      </c>
      <c r="J81" s="55">
        <f t="shared" si="36"/>
        <v>0</v>
      </c>
      <c r="K81" s="55">
        <f t="shared" si="36"/>
        <v>0</v>
      </c>
      <c r="L81" s="2"/>
    </row>
    <row r="82" spans="1:12" ht="63" x14ac:dyDescent="0.25">
      <c r="A82" s="112"/>
      <c r="B82" s="115"/>
      <c r="C82" s="115"/>
      <c r="D82" s="19" t="s">
        <v>17</v>
      </c>
      <c r="E82" s="18">
        <f>F82+G82+H82+I82+J82+K82</f>
        <v>14505.1</v>
      </c>
      <c r="F82" s="56">
        <v>0</v>
      </c>
      <c r="G82" s="24">
        <v>14505.1</v>
      </c>
      <c r="H82" s="24">
        <v>0</v>
      </c>
      <c r="I82" s="24">
        <v>0</v>
      </c>
      <c r="J82" s="24">
        <v>0</v>
      </c>
      <c r="K82" s="24">
        <v>0</v>
      </c>
      <c r="L82" s="2"/>
    </row>
    <row r="83" spans="1:12" ht="94.5" x14ac:dyDescent="0.25">
      <c r="A83" s="112"/>
      <c r="B83" s="115"/>
      <c r="C83" s="115"/>
      <c r="D83" s="19" t="s">
        <v>18</v>
      </c>
      <c r="E83" s="18">
        <f>F83+G83+H83+I83+J83+K84</f>
        <v>161.67000000000002</v>
      </c>
      <c r="F83" s="56">
        <v>0</v>
      </c>
      <c r="G83" s="24">
        <v>146.52000000000001</v>
      </c>
      <c r="H83" s="24">
        <v>15.15</v>
      </c>
      <c r="I83" s="24">
        <v>0</v>
      </c>
      <c r="J83" s="24">
        <v>0</v>
      </c>
      <c r="K83" s="24">
        <v>0</v>
      </c>
      <c r="L83" s="2"/>
    </row>
    <row r="84" spans="1:12" ht="63" x14ac:dyDescent="0.25">
      <c r="A84" s="112"/>
      <c r="B84" s="115"/>
      <c r="C84" s="115"/>
      <c r="D84" s="19" t="s">
        <v>19</v>
      </c>
      <c r="E84" s="18">
        <f>F84+G84+H84+I84+J84+K85</f>
        <v>1500</v>
      </c>
      <c r="F84" s="56">
        <v>0</v>
      </c>
      <c r="G84" s="24">
        <v>0</v>
      </c>
      <c r="H84" s="24">
        <v>1500</v>
      </c>
      <c r="I84" s="24">
        <v>0</v>
      </c>
      <c r="J84" s="24">
        <v>0</v>
      </c>
      <c r="K84" s="24">
        <v>0</v>
      </c>
      <c r="L84" s="2"/>
    </row>
    <row r="85" spans="1:12" ht="78.75" x14ac:dyDescent="0.25">
      <c r="A85" s="113"/>
      <c r="B85" s="116"/>
      <c r="C85" s="116"/>
      <c r="D85" s="19" t="s">
        <v>20</v>
      </c>
      <c r="E85" s="18">
        <f>F85+G85+H85+I85+J85+K86</f>
        <v>0</v>
      </c>
      <c r="F85" s="56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"/>
    </row>
    <row r="86" spans="1:12" ht="15.75" x14ac:dyDescent="0.25">
      <c r="A86" s="111" t="s">
        <v>49</v>
      </c>
      <c r="B86" s="114" t="s">
        <v>62</v>
      </c>
      <c r="C86" s="114" t="s">
        <v>28</v>
      </c>
      <c r="D86" s="17" t="s">
        <v>22</v>
      </c>
      <c r="E86" s="25">
        <f>F86+G86+H86+I86+J86+K87</f>
        <v>59278.559999999998</v>
      </c>
      <c r="F86" s="13">
        <f>F87+F88+F89+F90</f>
        <v>15704.6</v>
      </c>
      <c r="G86" s="30">
        <f t="shared" ref="G86:K86" si="37">G87+G88+G89+G90</f>
        <v>21338.2</v>
      </c>
      <c r="H86" s="30">
        <f t="shared" si="37"/>
        <v>22235.759999999998</v>
      </c>
      <c r="I86" s="30">
        <f t="shared" si="37"/>
        <v>0</v>
      </c>
      <c r="J86" s="30">
        <f t="shared" si="37"/>
        <v>0</v>
      </c>
      <c r="K86" s="30">
        <f t="shared" si="37"/>
        <v>0</v>
      </c>
    </row>
    <row r="87" spans="1:12" ht="63" x14ac:dyDescent="0.25">
      <c r="A87" s="112"/>
      <c r="B87" s="115"/>
      <c r="C87" s="115"/>
      <c r="D87" s="19" t="s">
        <v>17</v>
      </c>
      <c r="E87" s="18">
        <f>F87+G87+H87+I87+J87+K87</f>
        <v>0</v>
      </c>
      <c r="F87" s="56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2" ht="94.5" x14ac:dyDescent="0.25">
      <c r="A88" s="112"/>
      <c r="B88" s="115"/>
      <c r="C88" s="115"/>
      <c r="D88" s="19" t="s">
        <v>18</v>
      </c>
      <c r="E88" s="31">
        <f>F88+G88+H88+I88+J88+K89</f>
        <v>59278.559999999998</v>
      </c>
      <c r="F88" s="24">
        <v>15704.6</v>
      </c>
      <c r="G88" s="24">
        <v>21338.2</v>
      </c>
      <c r="H88" s="24">
        <v>22235.759999999998</v>
      </c>
      <c r="I88" s="24">
        <v>0</v>
      </c>
      <c r="J88" s="24">
        <v>0</v>
      </c>
      <c r="K88" s="24">
        <v>0</v>
      </c>
    </row>
    <row r="89" spans="1:12" ht="63" x14ac:dyDescent="0.25">
      <c r="A89" s="112"/>
      <c r="B89" s="115"/>
      <c r="C89" s="115"/>
      <c r="D89" s="19" t="s">
        <v>19</v>
      </c>
      <c r="E89" s="18">
        <f>F89+G89+H89+I89+J89+K90</f>
        <v>0</v>
      </c>
      <c r="F89" s="56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2" ht="78.75" x14ac:dyDescent="0.25">
      <c r="A90" s="113"/>
      <c r="B90" s="116"/>
      <c r="C90" s="116"/>
      <c r="D90" s="19" t="s">
        <v>20</v>
      </c>
      <c r="E90" s="18">
        <f>F90+G90+H90+I90+J90+K91</f>
        <v>3800</v>
      </c>
      <c r="F90" s="56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2" ht="15.6" customHeight="1" x14ac:dyDescent="0.25">
      <c r="A91" s="111" t="s">
        <v>64</v>
      </c>
      <c r="B91" s="114" t="s">
        <v>65</v>
      </c>
      <c r="C91" s="114" t="s">
        <v>28</v>
      </c>
      <c r="D91" s="17" t="s">
        <v>22</v>
      </c>
      <c r="E91" s="25">
        <f>F91+G91+H91+I91+J91+K92</f>
        <v>16036.1</v>
      </c>
      <c r="F91" s="13">
        <f>F92+F93+F94+F95</f>
        <v>3522.2</v>
      </c>
      <c r="G91" s="30">
        <f t="shared" ref="G91" si="38">G92+G93+G94+G95</f>
        <v>1998.4</v>
      </c>
      <c r="H91" s="30">
        <f t="shared" ref="H91" si="39">H92+H93+H94+H95</f>
        <v>2915.5</v>
      </c>
      <c r="I91" s="30">
        <f t="shared" ref="I91" si="40">I92+I93+I94+I95</f>
        <v>3800</v>
      </c>
      <c r="J91" s="30">
        <f t="shared" ref="J91" si="41">J92+J93+J94+J95</f>
        <v>3800</v>
      </c>
      <c r="K91" s="30">
        <f t="shared" ref="K91" si="42">K92+K93+K94+K95</f>
        <v>3800</v>
      </c>
    </row>
    <row r="92" spans="1:12" ht="15.6" customHeight="1" x14ac:dyDescent="0.25">
      <c r="A92" s="112"/>
      <c r="B92" s="115"/>
      <c r="C92" s="115"/>
      <c r="D92" s="19" t="s">
        <v>17</v>
      </c>
      <c r="E92" s="18">
        <f>F92+G92+H92+I92+J92+K92</f>
        <v>0</v>
      </c>
      <c r="F92" s="56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2" ht="94.5" x14ac:dyDescent="0.25">
      <c r="A93" s="112"/>
      <c r="B93" s="115"/>
      <c r="C93" s="115"/>
      <c r="D93" s="19" t="s">
        <v>18</v>
      </c>
      <c r="E93" s="31">
        <f t="shared" ref="E93:E104" si="43">F93+G93+H93+I93+J93+K94</f>
        <v>16036.1</v>
      </c>
      <c r="F93" s="24">
        <v>3522.2</v>
      </c>
      <c r="G93" s="24">
        <v>1998.4</v>
      </c>
      <c r="H93" s="24">
        <v>2915.5</v>
      </c>
      <c r="I93" s="24">
        <v>3800</v>
      </c>
      <c r="J93" s="24">
        <v>3800</v>
      </c>
      <c r="K93" s="24">
        <v>3800</v>
      </c>
    </row>
    <row r="94" spans="1:12" ht="63" x14ac:dyDescent="0.25">
      <c r="A94" s="112"/>
      <c r="B94" s="115"/>
      <c r="C94" s="115"/>
      <c r="D94" s="19" t="s">
        <v>19</v>
      </c>
      <c r="E94" s="18">
        <f t="shared" si="43"/>
        <v>0</v>
      </c>
      <c r="F94" s="56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2" ht="78.75" x14ac:dyDescent="0.25">
      <c r="A95" s="113"/>
      <c r="B95" s="116"/>
      <c r="C95" s="116"/>
      <c r="D95" s="19" t="s">
        <v>20</v>
      </c>
      <c r="E95" s="18">
        <f>F95+G95+H95+I95+J95+K101</f>
        <v>0</v>
      </c>
      <c r="F95" s="56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2" ht="15.75" x14ac:dyDescent="0.25">
      <c r="A96" s="111" t="s">
        <v>89</v>
      </c>
      <c r="B96" s="114" t="s">
        <v>90</v>
      </c>
      <c r="C96" s="114" t="s">
        <v>28</v>
      </c>
      <c r="D96" s="17" t="s">
        <v>22</v>
      </c>
      <c r="E96" s="28">
        <f>F96+G96+H96+I96+J96+K97</f>
        <v>1621.92</v>
      </c>
      <c r="F96" s="55">
        <f>F97+F98+F99+F100</f>
        <v>1621.92</v>
      </c>
      <c r="G96" s="30">
        <f t="shared" ref="G96:K96" si="44">G97+G98+G99+G100</f>
        <v>0</v>
      </c>
      <c r="H96" s="30">
        <f t="shared" si="44"/>
        <v>0</v>
      </c>
      <c r="I96" s="30">
        <f t="shared" si="44"/>
        <v>0</v>
      </c>
      <c r="J96" s="30">
        <f t="shared" si="44"/>
        <v>0</v>
      </c>
      <c r="K96" s="30">
        <f t="shared" si="44"/>
        <v>0</v>
      </c>
    </row>
    <row r="97" spans="1:12" ht="63" x14ac:dyDescent="0.25">
      <c r="A97" s="112"/>
      <c r="B97" s="115"/>
      <c r="C97" s="115"/>
      <c r="D97" s="19" t="s">
        <v>17</v>
      </c>
      <c r="E97" s="18">
        <f>F97+G97+H97+I97+J97+K97</f>
        <v>21.92</v>
      </c>
      <c r="F97" s="24">
        <v>21.92</v>
      </c>
      <c r="G97" s="24">
        <v>0</v>
      </c>
      <c r="H97" s="24">
        <v>0</v>
      </c>
      <c r="I97" s="24">
        <v>0</v>
      </c>
      <c r="J97" s="24">
        <v>0</v>
      </c>
      <c r="K97" s="24">
        <v>0</v>
      </c>
    </row>
    <row r="98" spans="1:12" ht="94.5" x14ac:dyDescent="0.25">
      <c r="A98" s="112"/>
      <c r="B98" s="115"/>
      <c r="C98" s="115"/>
      <c r="D98" s="19" t="s">
        <v>18</v>
      </c>
      <c r="E98" s="18">
        <f t="shared" ref="E98:E99" si="45">F98+G98+H98+I98+J98+K99</f>
        <v>1600</v>
      </c>
      <c r="F98" s="24">
        <v>1600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2" ht="63" x14ac:dyDescent="0.25">
      <c r="A99" s="112"/>
      <c r="B99" s="115"/>
      <c r="C99" s="115"/>
      <c r="D99" s="19" t="s">
        <v>19</v>
      </c>
      <c r="E99" s="18">
        <f t="shared" si="45"/>
        <v>0</v>
      </c>
      <c r="F99" s="56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2" ht="78.75" x14ac:dyDescent="0.25">
      <c r="A100" s="113"/>
      <c r="B100" s="116"/>
      <c r="C100" s="116"/>
      <c r="D100" s="19" t="s">
        <v>20</v>
      </c>
      <c r="E100" s="18">
        <f>F100+G100+H100+I100+J100+K111</f>
        <v>0</v>
      </c>
      <c r="F100" s="56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2" ht="15.6" customHeight="1" x14ac:dyDescent="0.25">
      <c r="A101" s="119" t="s">
        <v>25</v>
      </c>
      <c r="B101" s="119" t="s">
        <v>66</v>
      </c>
      <c r="C101" s="119" t="s">
        <v>28</v>
      </c>
      <c r="D101" s="69" t="s">
        <v>22</v>
      </c>
      <c r="E101" s="81">
        <f t="shared" si="43"/>
        <v>2037.29</v>
      </c>
      <c r="F101" s="86">
        <f>F102+F103+F104+F105</f>
        <v>324</v>
      </c>
      <c r="G101" s="86">
        <f>G102+G103+G104+G105+G152</f>
        <v>432.15</v>
      </c>
      <c r="H101" s="86">
        <f>H102+H103+H104+H105+H152</f>
        <v>831.14</v>
      </c>
      <c r="I101" s="86">
        <f>I102+I103+I104+I105+I152</f>
        <v>150</v>
      </c>
      <c r="J101" s="86">
        <f>J102+J103+J104+J105+J152</f>
        <v>150</v>
      </c>
      <c r="K101" s="87">
        <v>0</v>
      </c>
      <c r="L101" s="4"/>
    </row>
    <row r="102" spans="1:12" ht="63" x14ac:dyDescent="0.25">
      <c r="A102" s="120"/>
      <c r="B102" s="120"/>
      <c r="C102" s="120"/>
      <c r="D102" s="71" t="s">
        <v>17</v>
      </c>
      <c r="E102" s="81">
        <f t="shared" si="43"/>
        <v>1887.29</v>
      </c>
      <c r="F102" s="87">
        <v>324</v>
      </c>
      <c r="G102" s="87">
        <v>432.15</v>
      </c>
      <c r="H102" s="87">
        <v>831.14</v>
      </c>
      <c r="I102" s="87">
        <v>150</v>
      </c>
      <c r="J102" s="87">
        <v>150</v>
      </c>
      <c r="K102" s="87">
        <v>150</v>
      </c>
      <c r="L102" s="4"/>
    </row>
    <row r="103" spans="1:12" ht="94.5" x14ac:dyDescent="0.25">
      <c r="A103" s="120"/>
      <c r="B103" s="120"/>
      <c r="C103" s="120"/>
      <c r="D103" s="71" t="s">
        <v>18</v>
      </c>
      <c r="E103" s="81">
        <f t="shared" si="43"/>
        <v>0</v>
      </c>
      <c r="F103" s="87">
        <v>0</v>
      </c>
      <c r="G103" s="87">
        <v>0</v>
      </c>
      <c r="H103" s="87">
        <v>0</v>
      </c>
      <c r="I103" s="87">
        <v>0</v>
      </c>
      <c r="J103" s="87">
        <v>0</v>
      </c>
      <c r="K103" s="87">
        <v>0</v>
      </c>
      <c r="L103" s="4"/>
    </row>
    <row r="104" spans="1:12" ht="63" x14ac:dyDescent="0.25">
      <c r="A104" s="120"/>
      <c r="B104" s="120"/>
      <c r="C104" s="120"/>
      <c r="D104" s="71" t="s">
        <v>19</v>
      </c>
      <c r="E104" s="81">
        <f t="shared" si="43"/>
        <v>0</v>
      </c>
      <c r="F104" s="87">
        <v>0</v>
      </c>
      <c r="G104" s="87">
        <v>0</v>
      </c>
      <c r="H104" s="87">
        <v>0</v>
      </c>
      <c r="I104" s="87">
        <v>0</v>
      </c>
      <c r="J104" s="87">
        <v>0</v>
      </c>
      <c r="K104" s="87">
        <v>0</v>
      </c>
      <c r="L104" s="4"/>
    </row>
    <row r="105" spans="1:12" ht="78.75" x14ac:dyDescent="0.25">
      <c r="A105" s="121"/>
      <c r="B105" s="121"/>
      <c r="C105" s="121"/>
      <c r="D105" s="71" t="s">
        <v>20</v>
      </c>
      <c r="E105" s="81">
        <v>0</v>
      </c>
      <c r="F105" s="87">
        <v>0</v>
      </c>
      <c r="G105" s="87">
        <v>0</v>
      </c>
      <c r="H105" s="87">
        <v>0</v>
      </c>
      <c r="I105" s="87">
        <v>0</v>
      </c>
      <c r="J105" s="87">
        <v>0</v>
      </c>
      <c r="K105" s="87">
        <v>0</v>
      </c>
      <c r="L105" s="4"/>
    </row>
    <row r="106" spans="1:12" ht="15.75" x14ac:dyDescent="0.25">
      <c r="A106" s="119" t="s">
        <v>26</v>
      </c>
      <c r="B106" s="119" t="s">
        <v>91</v>
      </c>
      <c r="C106" s="119" t="s">
        <v>28</v>
      </c>
      <c r="D106" s="69" t="s">
        <v>22</v>
      </c>
      <c r="E106" s="81">
        <f t="shared" ref="E106:E109" si="46">F106+G106+H106+I106+J106+K107</f>
        <v>770.96</v>
      </c>
      <c r="F106" s="86">
        <f>F107+F108+F109+F110</f>
        <v>655.26</v>
      </c>
      <c r="G106" s="86">
        <f>G107+G108+G109+G110+G157</f>
        <v>0</v>
      </c>
      <c r="H106" s="86">
        <f>H107+H108+H109+H110+H157</f>
        <v>115.7</v>
      </c>
      <c r="I106" s="86">
        <f>I107+I108+I109+I110+I157</f>
        <v>0</v>
      </c>
      <c r="J106" s="86">
        <f>J107+J108+J109+J110+J157</f>
        <v>0</v>
      </c>
      <c r="K106" s="87">
        <v>0</v>
      </c>
      <c r="L106" s="4"/>
    </row>
    <row r="107" spans="1:12" ht="63" x14ac:dyDescent="0.25">
      <c r="A107" s="120"/>
      <c r="B107" s="120"/>
      <c r="C107" s="120"/>
      <c r="D107" s="71" t="s">
        <v>17</v>
      </c>
      <c r="E107" s="81">
        <f t="shared" si="46"/>
        <v>203.87</v>
      </c>
      <c r="F107" s="87">
        <v>88.17</v>
      </c>
      <c r="G107" s="87">
        <v>0</v>
      </c>
      <c r="H107" s="87">
        <v>115.7</v>
      </c>
      <c r="I107" s="87">
        <v>0</v>
      </c>
      <c r="J107" s="87">
        <v>0</v>
      </c>
      <c r="K107" s="87">
        <v>0</v>
      </c>
      <c r="L107" s="4"/>
    </row>
    <row r="108" spans="1:12" ht="94.5" x14ac:dyDescent="0.25">
      <c r="A108" s="120"/>
      <c r="B108" s="120"/>
      <c r="C108" s="120"/>
      <c r="D108" s="71" t="s">
        <v>18</v>
      </c>
      <c r="E108" s="81">
        <f t="shared" si="46"/>
        <v>567.09</v>
      </c>
      <c r="F108" s="87">
        <v>567.09</v>
      </c>
      <c r="G108" s="87">
        <v>0</v>
      </c>
      <c r="H108" s="87">
        <v>0</v>
      </c>
      <c r="I108" s="87">
        <v>0</v>
      </c>
      <c r="J108" s="87">
        <v>0</v>
      </c>
      <c r="K108" s="87">
        <v>0</v>
      </c>
      <c r="L108" s="4"/>
    </row>
    <row r="109" spans="1:12" ht="63" x14ac:dyDescent="0.25">
      <c r="A109" s="120"/>
      <c r="B109" s="120"/>
      <c r="C109" s="120"/>
      <c r="D109" s="71" t="s">
        <v>19</v>
      </c>
      <c r="E109" s="81">
        <f t="shared" si="46"/>
        <v>0</v>
      </c>
      <c r="F109" s="87">
        <v>0</v>
      </c>
      <c r="G109" s="87">
        <v>0</v>
      </c>
      <c r="H109" s="87">
        <v>0</v>
      </c>
      <c r="I109" s="87">
        <v>0</v>
      </c>
      <c r="J109" s="87">
        <v>0</v>
      </c>
      <c r="K109" s="87">
        <v>0</v>
      </c>
      <c r="L109" s="4"/>
    </row>
    <row r="110" spans="1:12" ht="78.75" x14ac:dyDescent="0.25">
      <c r="A110" s="121"/>
      <c r="B110" s="121"/>
      <c r="C110" s="121"/>
      <c r="D110" s="71" t="s">
        <v>20</v>
      </c>
      <c r="E110" s="81">
        <v>0</v>
      </c>
      <c r="F110" s="87">
        <v>0</v>
      </c>
      <c r="G110" s="87">
        <v>0</v>
      </c>
      <c r="H110" s="87">
        <v>0</v>
      </c>
      <c r="I110" s="87">
        <v>0</v>
      </c>
      <c r="J110" s="87">
        <v>0</v>
      </c>
      <c r="K110" s="87">
        <v>0</v>
      </c>
      <c r="L110" s="4"/>
    </row>
    <row r="111" spans="1:12" ht="15.6" customHeight="1" x14ac:dyDescent="0.25">
      <c r="A111" s="119" t="s">
        <v>27</v>
      </c>
      <c r="B111" s="119" t="s">
        <v>37</v>
      </c>
      <c r="C111" s="119" t="s">
        <v>28</v>
      </c>
      <c r="D111" s="69" t="s">
        <v>22</v>
      </c>
      <c r="E111" s="73">
        <f>F111+G111+H111+I111+J111+K112</f>
        <v>255278.63999999998</v>
      </c>
      <c r="F111" s="88">
        <f>F112+F113+F114+F115</f>
        <v>207592.85</v>
      </c>
      <c r="G111" s="88">
        <f>G112+G113+G114+G115+G162</f>
        <v>22786.579999999998</v>
      </c>
      <c r="H111" s="88">
        <f>H112+H113+H114+H115+H162</f>
        <v>15299.210000000001</v>
      </c>
      <c r="I111" s="88">
        <f>I112+I113+I114+I115+I162</f>
        <v>3200</v>
      </c>
      <c r="J111" s="88">
        <f>J112+J113+J114+J115+J162</f>
        <v>3200</v>
      </c>
      <c r="K111" s="74">
        <v>0</v>
      </c>
      <c r="L111" s="8"/>
    </row>
    <row r="112" spans="1:12" ht="63" x14ac:dyDescent="0.25">
      <c r="A112" s="120"/>
      <c r="B112" s="120"/>
      <c r="C112" s="120"/>
      <c r="D112" s="71" t="s">
        <v>17</v>
      </c>
      <c r="E112" s="81">
        <f>F112+G112+H112+I112+J112+K113</f>
        <v>19092.03</v>
      </c>
      <c r="F112" s="87">
        <f>F117+F122+F127+F132+F137</f>
        <v>5547.1399999999994</v>
      </c>
      <c r="G112" s="87">
        <f t="shared" ref="G112:K112" si="47">G117+G122+G127+G132+G137</f>
        <v>3112.21</v>
      </c>
      <c r="H112" s="87">
        <f t="shared" si="47"/>
        <v>4032.68</v>
      </c>
      <c r="I112" s="87">
        <f t="shared" si="47"/>
        <v>3200</v>
      </c>
      <c r="J112" s="87">
        <f t="shared" si="47"/>
        <v>3200</v>
      </c>
      <c r="K112" s="87">
        <f t="shared" si="47"/>
        <v>3200</v>
      </c>
      <c r="L112" s="8"/>
    </row>
    <row r="113" spans="1:12" ht="94.5" x14ac:dyDescent="0.25">
      <c r="A113" s="120"/>
      <c r="B113" s="120"/>
      <c r="C113" s="120"/>
      <c r="D113" s="71" t="s">
        <v>18</v>
      </c>
      <c r="E113" s="81">
        <f>F113+G113+H113+I113+J113+K114</f>
        <v>119221.88</v>
      </c>
      <c r="F113" s="87">
        <f>F118+F123+F128+F133+F138</f>
        <v>88280.98000000001</v>
      </c>
      <c r="G113" s="87">
        <f t="shared" ref="G113:K113" si="48">G118+G123+G128+G133+G138</f>
        <v>19674.37</v>
      </c>
      <c r="H113" s="87">
        <f t="shared" si="48"/>
        <v>11266.53</v>
      </c>
      <c r="I113" s="87">
        <f t="shared" si="48"/>
        <v>0</v>
      </c>
      <c r="J113" s="87">
        <f t="shared" si="48"/>
        <v>0</v>
      </c>
      <c r="K113" s="87">
        <f t="shared" si="48"/>
        <v>0</v>
      </c>
      <c r="L113" s="8"/>
    </row>
    <row r="114" spans="1:12" ht="63" x14ac:dyDescent="0.25">
      <c r="A114" s="120"/>
      <c r="B114" s="120"/>
      <c r="C114" s="120"/>
      <c r="D114" s="71" t="s">
        <v>19</v>
      </c>
      <c r="E114" s="81">
        <f>F114+G114+H114+I114+J114+K115</f>
        <v>113764.73</v>
      </c>
      <c r="F114" s="87">
        <f>F119+F124+F129+F134+F139</f>
        <v>113764.73</v>
      </c>
      <c r="G114" s="87">
        <f t="shared" ref="G114:K114" si="49">G119+G124+G129+G134+G139</f>
        <v>0</v>
      </c>
      <c r="H114" s="87">
        <f t="shared" si="49"/>
        <v>0</v>
      </c>
      <c r="I114" s="87">
        <f t="shared" si="49"/>
        <v>0</v>
      </c>
      <c r="J114" s="87">
        <f t="shared" si="49"/>
        <v>0</v>
      </c>
      <c r="K114" s="87">
        <f t="shared" si="49"/>
        <v>0</v>
      </c>
      <c r="L114" s="8"/>
    </row>
    <row r="115" spans="1:12" ht="78.75" x14ac:dyDescent="0.25">
      <c r="A115" s="121"/>
      <c r="B115" s="121"/>
      <c r="C115" s="121"/>
      <c r="D115" s="71" t="s">
        <v>20</v>
      </c>
      <c r="E115" s="81">
        <v>0</v>
      </c>
      <c r="F115" s="89">
        <v>0</v>
      </c>
      <c r="G115" s="89">
        <v>0</v>
      </c>
      <c r="H115" s="89">
        <v>0</v>
      </c>
      <c r="I115" s="89">
        <v>0</v>
      </c>
      <c r="J115" s="89">
        <v>0</v>
      </c>
      <c r="K115" s="89">
        <v>0</v>
      </c>
      <c r="L115" s="8"/>
    </row>
    <row r="116" spans="1:12" ht="15.75" customHeight="1" x14ac:dyDescent="0.25">
      <c r="A116" s="111" t="s">
        <v>93</v>
      </c>
      <c r="B116" s="114" t="s">
        <v>150</v>
      </c>
      <c r="C116" s="114" t="s">
        <v>28</v>
      </c>
      <c r="D116" s="17" t="s">
        <v>22</v>
      </c>
      <c r="E116" s="18">
        <f>F116+G116+H116+I116+J116+K117</f>
        <v>58261.909999999996</v>
      </c>
      <c r="F116" s="57">
        <f>F117+F118+F119+F120+F162</f>
        <v>16276.12</v>
      </c>
      <c r="G116" s="23">
        <f>G117+G118+G119+G120+G162</f>
        <v>22786.579999999998</v>
      </c>
      <c r="H116" s="23">
        <f>H117+H118+H119+H120+H162</f>
        <v>15299.210000000001</v>
      </c>
      <c r="I116" s="23">
        <f>I117+I118+I119+I120+I162</f>
        <v>1300</v>
      </c>
      <c r="J116" s="23">
        <f>J117+J118+J119+J120+J162</f>
        <v>1300</v>
      </c>
      <c r="K116" s="24">
        <v>0</v>
      </c>
      <c r="L116" s="4"/>
    </row>
    <row r="117" spans="1:12" ht="63" x14ac:dyDescent="0.25">
      <c r="A117" s="112"/>
      <c r="B117" s="115"/>
      <c r="C117" s="115"/>
      <c r="D117" s="19" t="s">
        <v>17</v>
      </c>
      <c r="E117" s="18"/>
      <c r="F117" s="56">
        <v>684.5</v>
      </c>
      <c r="G117" s="24">
        <v>3112.21</v>
      </c>
      <c r="H117" s="24">
        <v>4032.68</v>
      </c>
      <c r="I117" s="24">
        <v>1300</v>
      </c>
      <c r="J117" s="24">
        <v>1300</v>
      </c>
      <c r="K117" s="24">
        <v>1300</v>
      </c>
      <c r="L117" s="4"/>
    </row>
    <row r="118" spans="1:12" ht="94.5" x14ac:dyDescent="0.25">
      <c r="A118" s="112"/>
      <c r="B118" s="115"/>
      <c r="C118" s="115"/>
      <c r="D118" s="19" t="s">
        <v>18</v>
      </c>
      <c r="E118" s="18">
        <f>F118+G118+H118+I118+J118+K119</f>
        <v>46532.52</v>
      </c>
      <c r="F118" s="56">
        <v>15591.62</v>
      </c>
      <c r="G118" s="24">
        <v>19674.37</v>
      </c>
      <c r="H118" s="24">
        <v>11266.53</v>
      </c>
      <c r="I118" s="24">
        <v>0</v>
      </c>
      <c r="J118" s="24">
        <v>0</v>
      </c>
      <c r="K118" s="24">
        <v>0</v>
      </c>
      <c r="L118" s="4"/>
    </row>
    <row r="119" spans="1:12" ht="63" x14ac:dyDescent="0.25">
      <c r="A119" s="112"/>
      <c r="B119" s="115"/>
      <c r="C119" s="115"/>
      <c r="D119" s="19" t="s">
        <v>19</v>
      </c>
      <c r="E119" s="18">
        <f>F119+G119+H119+I119+J119+K120</f>
        <v>0</v>
      </c>
      <c r="F119" s="56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L119" s="4"/>
    </row>
    <row r="120" spans="1:12" ht="78" customHeight="1" x14ac:dyDescent="0.25">
      <c r="A120" s="113"/>
      <c r="B120" s="116"/>
      <c r="C120" s="116"/>
      <c r="D120" s="19" t="s">
        <v>20</v>
      </c>
      <c r="E120" s="18">
        <v>0</v>
      </c>
      <c r="F120" s="56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4"/>
    </row>
    <row r="121" spans="1:12" ht="32.450000000000003" customHeight="1" x14ac:dyDescent="0.25">
      <c r="A121" s="111" t="s">
        <v>47</v>
      </c>
      <c r="B121" s="114" t="s">
        <v>81</v>
      </c>
      <c r="C121" s="114" t="s">
        <v>28</v>
      </c>
      <c r="D121" s="17" t="s">
        <v>22</v>
      </c>
      <c r="E121" s="18">
        <f>F121+G121+H121+I121+J121+K122</f>
        <v>3900</v>
      </c>
      <c r="F121" s="57">
        <f>F122+F123+F124+F125+F177</f>
        <v>0</v>
      </c>
      <c r="G121" s="23">
        <f>G122+G123+G124+G125+G177</f>
        <v>0</v>
      </c>
      <c r="H121" s="23">
        <f>H122+H123+H124+H125+H177</f>
        <v>0</v>
      </c>
      <c r="I121" s="23">
        <f>I122+I123+I124+I125+I177</f>
        <v>1300</v>
      </c>
      <c r="J121" s="23">
        <f>J122+J123+J124+J125+J177</f>
        <v>1300</v>
      </c>
      <c r="K121" s="24">
        <v>0</v>
      </c>
    </row>
    <row r="122" spans="1:12" ht="61.9" customHeight="1" x14ac:dyDescent="0.25">
      <c r="A122" s="112"/>
      <c r="B122" s="115"/>
      <c r="C122" s="115"/>
      <c r="D122" s="19" t="s">
        <v>17</v>
      </c>
      <c r="E122" s="18">
        <f>F122+G122+H122+I122+J122+K123</f>
        <v>2600</v>
      </c>
      <c r="F122" s="56">
        <v>0</v>
      </c>
      <c r="G122" s="24">
        <v>0</v>
      </c>
      <c r="H122" s="24">
        <v>0</v>
      </c>
      <c r="I122" s="24">
        <v>1300</v>
      </c>
      <c r="J122" s="24">
        <v>1300</v>
      </c>
      <c r="K122" s="24">
        <v>1300</v>
      </c>
    </row>
    <row r="123" spans="1:12" ht="78" customHeight="1" x14ac:dyDescent="0.25">
      <c r="A123" s="112"/>
      <c r="B123" s="115"/>
      <c r="C123" s="115"/>
      <c r="D123" s="19" t="s">
        <v>18</v>
      </c>
      <c r="E123" s="18">
        <f>F123+G123+H123+I123+J123+K124</f>
        <v>0</v>
      </c>
      <c r="F123" s="56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2" ht="78" customHeight="1" x14ac:dyDescent="0.25">
      <c r="A124" s="112"/>
      <c r="B124" s="115"/>
      <c r="C124" s="115"/>
      <c r="D124" s="19" t="s">
        <v>19</v>
      </c>
      <c r="E124" s="18">
        <f>F124+G124+H124+I124+J124+K125</f>
        <v>0</v>
      </c>
      <c r="F124" s="56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2" ht="78" customHeight="1" x14ac:dyDescent="0.25">
      <c r="A125" s="113"/>
      <c r="B125" s="116"/>
      <c r="C125" s="116"/>
      <c r="D125" s="19" t="s">
        <v>20</v>
      </c>
      <c r="E125" s="18">
        <v>0</v>
      </c>
      <c r="F125" s="56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</row>
    <row r="126" spans="1:12" ht="31.15" customHeight="1" x14ac:dyDescent="0.25">
      <c r="A126" s="111" t="s">
        <v>95</v>
      </c>
      <c r="B126" s="114" t="s">
        <v>92</v>
      </c>
      <c r="C126" s="114" t="s">
        <v>28</v>
      </c>
      <c r="D126" s="17" t="s">
        <v>22</v>
      </c>
      <c r="E126" s="18">
        <f>F126+G126+H126+I126+J126+K127</f>
        <v>27364.550000000003</v>
      </c>
      <c r="F126" s="57">
        <f>F127+F128+F129+F130+F182</f>
        <v>26764.550000000003</v>
      </c>
      <c r="G126" s="23">
        <f>G127+G128+G129+G130+G182</f>
        <v>0</v>
      </c>
      <c r="H126" s="23">
        <f>H127+H128+H129+H130+H182</f>
        <v>0</v>
      </c>
      <c r="I126" s="23">
        <f>I127+I128+I129+I130+I182</f>
        <v>200</v>
      </c>
      <c r="J126" s="23">
        <f>J127+J128+J129+J130+J182</f>
        <v>200</v>
      </c>
      <c r="K126" s="24">
        <v>0</v>
      </c>
    </row>
    <row r="127" spans="1:12" ht="58.9" customHeight="1" x14ac:dyDescent="0.25">
      <c r="A127" s="112"/>
      <c r="B127" s="115"/>
      <c r="C127" s="115"/>
      <c r="D127" s="19" t="s">
        <v>17</v>
      </c>
      <c r="E127" s="18">
        <f>F127+G127+H127+I127+J127+K128</f>
        <v>667.65</v>
      </c>
      <c r="F127" s="56">
        <v>267.64999999999998</v>
      </c>
      <c r="G127" s="24">
        <v>0</v>
      </c>
      <c r="H127" s="24">
        <v>0</v>
      </c>
      <c r="I127" s="24">
        <v>200</v>
      </c>
      <c r="J127" s="24">
        <v>200</v>
      </c>
      <c r="K127" s="24">
        <v>200</v>
      </c>
    </row>
    <row r="128" spans="1:12" ht="78" customHeight="1" x14ac:dyDescent="0.25">
      <c r="A128" s="112"/>
      <c r="B128" s="115"/>
      <c r="C128" s="115"/>
      <c r="D128" s="19" t="s">
        <v>18</v>
      </c>
      <c r="E128" s="18">
        <f>F128+G128+H128+I128+J128+K129</f>
        <v>26496.9</v>
      </c>
      <c r="F128" s="56">
        <v>26496.9</v>
      </c>
      <c r="G128" s="24">
        <v>0</v>
      </c>
      <c r="H128" s="24">
        <v>0</v>
      </c>
      <c r="I128" s="24">
        <v>0</v>
      </c>
      <c r="J128" s="24">
        <v>0</v>
      </c>
      <c r="K128" s="24">
        <v>0</v>
      </c>
    </row>
    <row r="129" spans="1:12" ht="61.15" customHeight="1" x14ac:dyDescent="0.25">
      <c r="A129" s="112"/>
      <c r="B129" s="115"/>
      <c r="C129" s="115"/>
      <c r="D129" s="19" t="s">
        <v>19</v>
      </c>
      <c r="E129" s="18">
        <f>F129+G129+H129+I129+J129+K130</f>
        <v>0</v>
      </c>
      <c r="F129" s="56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</row>
    <row r="130" spans="1:12" ht="15.6" customHeight="1" x14ac:dyDescent="0.25">
      <c r="A130" s="113"/>
      <c r="B130" s="116"/>
      <c r="C130" s="116"/>
      <c r="D130" s="19" t="s">
        <v>20</v>
      </c>
      <c r="E130" s="18">
        <v>0</v>
      </c>
      <c r="F130" s="56">
        <v>0</v>
      </c>
      <c r="G130" s="24">
        <v>0</v>
      </c>
      <c r="H130" s="24">
        <v>0</v>
      </c>
      <c r="I130" s="24">
        <v>0</v>
      </c>
      <c r="J130" s="24">
        <v>0</v>
      </c>
      <c r="K130" s="24">
        <v>0</v>
      </c>
    </row>
    <row r="131" spans="1:12" ht="15.6" customHeight="1" x14ac:dyDescent="0.25">
      <c r="A131" s="111" t="s">
        <v>94</v>
      </c>
      <c r="B131" s="114" t="s">
        <v>67</v>
      </c>
      <c r="C131" s="114" t="s">
        <v>28</v>
      </c>
      <c r="D131" s="17" t="s">
        <v>22</v>
      </c>
      <c r="E131" s="18">
        <f>F131+G131+H131+I131+J131+K132</f>
        <v>30119.21</v>
      </c>
      <c r="F131" s="57">
        <f>F132+F133+F134+F135+F192</f>
        <v>29519.21</v>
      </c>
      <c r="G131" s="23">
        <f>G132+G133+G134+G135+G192</f>
        <v>0</v>
      </c>
      <c r="H131" s="23">
        <f>H132+H133+H134+H135+H192</f>
        <v>0</v>
      </c>
      <c r="I131" s="23">
        <f>I132+I133+I134+I135+I192</f>
        <v>200</v>
      </c>
      <c r="J131" s="23">
        <f>J132+J133+J134+J135+J192</f>
        <v>200</v>
      </c>
      <c r="K131" s="44">
        <v>0</v>
      </c>
    </row>
    <row r="132" spans="1:12" ht="66" customHeight="1" x14ac:dyDescent="0.25">
      <c r="A132" s="112"/>
      <c r="B132" s="115"/>
      <c r="C132" s="115"/>
      <c r="D132" s="19" t="s">
        <v>17</v>
      </c>
      <c r="E132" s="18">
        <f>F132+G132+H132+I132+J132+K133</f>
        <v>1374.27</v>
      </c>
      <c r="F132" s="58">
        <v>974.27</v>
      </c>
      <c r="G132" s="44">
        <v>0</v>
      </c>
      <c r="H132" s="44">
        <v>0</v>
      </c>
      <c r="I132" s="44">
        <v>200</v>
      </c>
      <c r="J132" s="44">
        <v>200</v>
      </c>
      <c r="K132" s="44">
        <v>200</v>
      </c>
    </row>
    <row r="133" spans="1:12" ht="58.9" customHeight="1" x14ac:dyDescent="0.25">
      <c r="A133" s="112"/>
      <c r="B133" s="115"/>
      <c r="C133" s="115"/>
      <c r="D133" s="19" t="s">
        <v>18</v>
      </c>
      <c r="E133" s="18">
        <f>F133+G133+H133+I133+J133+K134</f>
        <v>1427.24</v>
      </c>
      <c r="F133" s="58">
        <v>1427.24</v>
      </c>
      <c r="G133" s="44">
        <v>0</v>
      </c>
      <c r="H133" s="44">
        <v>0</v>
      </c>
      <c r="I133" s="44">
        <v>0</v>
      </c>
      <c r="J133" s="44">
        <v>0</v>
      </c>
      <c r="K133" s="44">
        <v>0</v>
      </c>
    </row>
    <row r="134" spans="1:12" ht="55.15" customHeight="1" x14ac:dyDescent="0.25">
      <c r="A134" s="112"/>
      <c r="B134" s="115"/>
      <c r="C134" s="115"/>
      <c r="D134" s="19" t="s">
        <v>19</v>
      </c>
      <c r="E134" s="18">
        <f>F134+G134+H134+I134+J134+K135</f>
        <v>27117.7</v>
      </c>
      <c r="F134" s="58">
        <v>27117.7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</row>
    <row r="135" spans="1:12" ht="44.45" customHeight="1" x14ac:dyDescent="0.25">
      <c r="A135" s="113"/>
      <c r="B135" s="116"/>
      <c r="C135" s="116"/>
      <c r="D135" s="19" t="s">
        <v>20</v>
      </c>
      <c r="E135" s="18">
        <v>0</v>
      </c>
      <c r="F135" s="58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</row>
    <row r="136" spans="1:12" ht="15.6" customHeight="1" x14ac:dyDescent="0.25">
      <c r="A136" s="111" t="s">
        <v>96</v>
      </c>
      <c r="B136" s="126" t="s">
        <v>68</v>
      </c>
      <c r="C136" s="114" t="s">
        <v>28</v>
      </c>
      <c r="D136" s="17" t="s">
        <v>22</v>
      </c>
      <c r="E136" s="18">
        <f>F136+G136+H136+I136+J136+K137</f>
        <v>135632.97</v>
      </c>
      <c r="F136" s="57">
        <f>F137+F138+F139+F140+F212</f>
        <v>135032.97</v>
      </c>
      <c r="G136" s="23">
        <f>G137+G138+G139+G140+G212</f>
        <v>0</v>
      </c>
      <c r="H136" s="23">
        <f>H137+H138+H139+H140+H212</f>
        <v>0</v>
      </c>
      <c r="I136" s="23">
        <f>I137+I138+I139+I140+I212</f>
        <v>200</v>
      </c>
      <c r="J136" s="23">
        <f>J137+J138+J139+J140+J212</f>
        <v>200</v>
      </c>
      <c r="K136" s="24">
        <v>0</v>
      </c>
    </row>
    <row r="137" spans="1:12" ht="63" x14ac:dyDescent="0.25">
      <c r="A137" s="112"/>
      <c r="B137" s="127"/>
      <c r="C137" s="115"/>
      <c r="D137" s="19" t="s">
        <v>17</v>
      </c>
      <c r="E137" s="18">
        <f>F137+G137+H137+I137+J137+K138</f>
        <v>4020.72</v>
      </c>
      <c r="F137" s="56">
        <v>3620.72</v>
      </c>
      <c r="G137" s="24">
        <v>0</v>
      </c>
      <c r="H137" s="24">
        <v>0</v>
      </c>
      <c r="I137" s="24">
        <v>200</v>
      </c>
      <c r="J137" s="24">
        <v>200</v>
      </c>
      <c r="K137" s="24">
        <v>200</v>
      </c>
      <c r="L137" s="9"/>
    </row>
    <row r="138" spans="1:12" ht="94.5" x14ac:dyDescent="0.25">
      <c r="A138" s="112"/>
      <c r="B138" s="127"/>
      <c r="C138" s="115"/>
      <c r="D138" s="19" t="s">
        <v>18</v>
      </c>
      <c r="E138" s="18">
        <f>F138+G138+H138+I138+J138+K139</f>
        <v>44765.22</v>
      </c>
      <c r="F138" s="56">
        <v>44765.22</v>
      </c>
      <c r="G138" s="24">
        <v>0</v>
      </c>
      <c r="H138" s="24">
        <v>0</v>
      </c>
      <c r="I138" s="24">
        <v>0</v>
      </c>
      <c r="J138" s="24">
        <v>0</v>
      </c>
      <c r="K138" s="24">
        <v>0</v>
      </c>
      <c r="L138" s="9"/>
    </row>
    <row r="139" spans="1:12" ht="63" x14ac:dyDescent="0.25">
      <c r="A139" s="112"/>
      <c r="B139" s="127"/>
      <c r="C139" s="115"/>
      <c r="D139" s="19" t="s">
        <v>19</v>
      </c>
      <c r="E139" s="18">
        <f>F139+G139+H139+I139+J139+K140</f>
        <v>86647.03</v>
      </c>
      <c r="F139" s="56">
        <v>86647.03</v>
      </c>
      <c r="G139" s="24">
        <v>0</v>
      </c>
      <c r="H139" s="24">
        <v>0</v>
      </c>
      <c r="I139" s="24">
        <v>0</v>
      </c>
      <c r="J139" s="24">
        <v>0</v>
      </c>
      <c r="K139" s="24">
        <v>0</v>
      </c>
      <c r="L139" s="9"/>
    </row>
    <row r="140" spans="1:12" ht="78.75" x14ac:dyDescent="0.25">
      <c r="A140" s="113"/>
      <c r="B140" s="128"/>
      <c r="C140" s="116"/>
      <c r="D140" s="19" t="s">
        <v>20</v>
      </c>
      <c r="E140" s="18">
        <v>0</v>
      </c>
      <c r="F140" s="56">
        <v>0</v>
      </c>
      <c r="G140" s="24">
        <v>0</v>
      </c>
      <c r="H140" s="24">
        <v>0</v>
      </c>
      <c r="I140" s="24">
        <v>0</v>
      </c>
      <c r="J140" s="24">
        <v>0</v>
      </c>
      <c r="K140" s="24">
        <v>0</v>
      </c>
      <c r="L140" s="9"/>
    </row>
    <row r="141" spans="1:12" ht="15.6" customHeight="1" x14ac:dyDescent="0.25">
      <c r="A141" s="14"/>
      <c r="B141" s="34"/>
      <c r="C141" s="35"/>
      <c r="D141" s="19"/>
      <c r="E141" s="18"/>
      <c r="F141" s="56"/>
      <c r="G141" s="24"/>
      <c r="H141" s="24"/>
      <c r="I141" s="24"/>
      <c r="J141" s="24"/>
      <c r="K141" s="24"/>
      <c r="L141" s="9"/>
    </row>
    <row r="142" spans="1:12" ht="15.75" x14ac:dyDescent="0.25">
      <c r="A142" s="118" t="s">
        <v>29</v>
      </c>
      <c r="B142" s="141" t="s">
        <v>55</v>
      </c>
      <c r="C142" s="118" t="s">
        <v>28</v>
      </c>
      <c r="D142" s="48" t="s">
        <v>22</v>
      </c>
      <c r="E142" s="64">
        <f>F142+G142+H142+I142+J142+K142</f>
        <v>3583737.5809999998</v>
      </c>
      <c r="F142" s="65">
        <f>F143+F144+F145+F146+F147</f>
        <v>466974.06000000006</v>
      </c>
      <c r="G142" s="96">
        <f>G143+G144+G145</f>
        <v>604949.52099999995</v>
      </c>
      <c r="H142" s="105">
        <f t="shared" ref="H142:K142" si="50">H143+H144+H145+H146+H147</f>
        <v>691072.38</v>
      </c>
      <c r="I142" s="65">
        <f t="shared" si="50"/>
        <v>606928.54999999993</v>
      </c>
      <c r="J142" s="65">
        <f t="shared" si="50"/>
        <v>606928.54999999993</v>
      </c>
      <c r="K142" s="65">
        <f t="shared" si="50"/>
        <v>606884.5199999999</v>
      </c>
      <c r="L142" s="9"/>
    </row>
    <row r="143" spans="1:12" ht="63" x14ac:dyDescent="0.25">
      <c r="A143" s="118"/>
      <c r="B143" s="141"/>
      <c r="C143" s="118"/>
      <c r="D143" s="51" t="s">
        <v>17</v>
      </c>
      <c r="E143" s="49">
        <f t="shared" ref="E143:E147" si="51">F143+G143+H143+I143+J143+K143</f>
        <v>481365.90599999996</v>
      </c>
      <c r="F143" s="52">
        <f>F149+F214+F274+F279</f>
        <v>81024.23000000001</v>
      </c>
      <c r="G143" s="52">
        <f>G149+G214+G274+G279</f>
        <v>93684.206000000006</v>
      </c>
      <c r="H143" s="52">
        <f t="shared" ref="H143:K143" si="52">H149+H214+H274+H279</f>
        <v>92155.62999999999</v>
      </c>
      <c r="I143" s="52">
        <f t="shared" si="52"/>
        <v>71515.289999999994</v>
      </c>
      <c r="J143" s="52">
        <f t="shared" si="52"/>
        <v>71515.289999999994</v>
      </c>
      <c r="K143" s="52">
        <f t="shared" si="52"/>
        <v>71471.259999999995</v>
      </c>
      <c r="L143" s="9"/>
    </row>
    <row r="144" spans="1:12" ht="94.5" x14ac:dyDescent="0.25">
      <c r="A144" s="118"/>
      <c r="B144" s="141"/>
      <c r="C144" s="118"/>
      <c r="D144" s="51" t="s">
        <v>18</v>
      </c>
      <c r="E144" s="49">
        <f t="shared" si="51"/>
        <v>2363961.0949999997</v>
      </c>
      <c r="F144" s="52">
        <f>F150+F215+F275+F280</f>
        <v>291978.43</v>
      </c>
      <c r="G144" s="52">
        <f>G150+G215+G275+G280</f>
        <v>313204.60499999998</v>
      </c>
      <c r="H144" s="52">
        <f t="shared" ref="H144:K144" si="53">H150+H215+H275+H280</f>
        <v>434452.47999999998</v>
      </c>
      <c r="I144" s="52">
        <f t="shared" si="53"/>
        <v>441441.85999999993</v>
      </c>
      <c r="J144" s="52">
        <f t="shared" si="53"/>
        <v>441441.85999999993</v>
      </c>
      <c r="K144" s="52">
        <f t="shared" si="53"/>
        <v>441441.85999999993</v>
      </c>
      <c r="L144" s="9"/>
    </row>
    <row r="145" spans="1:12" ht="63" x14ac:dyDescent="0.25">
      <c r="A145" s="118"/>
      <c r="B145" s="141"/>
      <c r="C145" s="118"/>
      <c r="D145" s="51" t="s">
        <v>19</v>
      </c>
      <c r="E145" s="49">
        <f t="shared" si="51"/>
        <v>738410.58000000007</v>
      </c>
      <c r="F145" s="52">
        <f>F151+F156+F216+F276+F281</f>
        <v>93971.4</v>
      </c>
      <c r="G145" s="52">
        <f>G151+G216+G276+G281</f>
        <v>198060.71</v>
      </c>
      <c r="H145" s="52">
        <f t="shared" ref="H145:K145" si="54">H151+H156+H216+H276+H281</f>
        <v>164464.27000000002</v>
      </c>
      <c r="I145" s="52">
        <f t="shared" si="54"/>
        <v>93971.4</v>
      </c>
      <c r="J145" s="52">
        <f t="shared" si="54"/>
        <v>93971.4</v>
      </c>
      <c r="K145" s="52">
        <f t="shared" si="54"/>
        <v>93971.4</v>
      </c>
      <c r="L145" s="9"/>
    </row>
    <row r="146" spans="1:12" ht="15.75" customHeight="1" x14ac:dyDescent="0.25">
      <c r="A146" s="118"/>
      <c r="B146" s="141"/>
      <c r="C146" s="118"/>
      <c r="D146" s="51" t="s">
        <v>20</v>
      </c>
      <c r="E146" s="49">
        <f t="shared" si="51"/>
        <v>0</v>
      </c>
      <c r="F146" s="52">
        <v>0</v>
      </c>
      <c r="G146" s="52">
        <v>0</v>
      </c>
      <c r="H146" s="52">
        <v>0</v>
      </c>
      <c r="I146" s="52">
        <v>0</v>
      </c>
      <c r="J146" s="52">
        <v>0</v>
      </c>
      <c r="K146" s="52">
        <v>0</v>
      </c>
      <c r="L146" s="9"/>
    </row>
    <row r="147" spans="1:12" ht="47.25" x14ac:dyDescent="0.25">
      <c r="A147" s="118"/>
      <c r="B147" s="141"/>
      <c r="C147" s="118"/>
      <c r="D147" s="51" t="s">
        <v>21</v>
      </c>
      <c r="E147" s="49">
        <f t="shared" si="51"/>
        <v>0</v>
      </c>
      <c r="F147" s="52">
        <v>0</v>
      </c>
      <c r="G147" s="52">
        <v>0</v>
      </c>
      <c r="H147" s="52">
        <v>0</v>
      </c>
      <c r="I147" s="52">
        <v>0</v>
      </c>
      <c r="J147" s="52">
        <v>0</v>
      </c>
      <c r="K147" s="52">
        <v>0</v>
      </c>
      <c r="L147" s="9"/>
    </row>
    <row r="148" spans="1:12" ht="15.75" x14ac:dyDescent="0.25">
      <c r="A148" s="142" t="s">
        <v>23</v>
      </c>
      <c r="B148" s="142" t="s">
        <v>107</v>
      </c>
      <c r="C148" s="142" t="s">
        <v>30</v>
      </c>
      <c r="D148" s="76" t="s">
        <v>22</v>
      </c>
      <c r="E148" s="77">
        <f>F148+G148+H148+I148+J148+K148</f>
        <v>2467580.2049999996</v>
      </c>
      <c r="F148" s="78">
        <f>F149+F150+F151+F152</f>
        <v>321850.95999999996</v>
      </c>
      <c r="G148" s="78">
        <f t="shared" ref="G148:K148" si="55">G149+G150+G151+G152</f>
        <v>382207.065</v>
      </c>
      <c r="H148" s="45">
        <f t="shared" si="55"/>
        <v>378313.02999999997</v>
      </c>
      <c r="I148" s="78">
        <f t="shared" si="55"/>
        <v>461751.05999999994</v>
      </c>
      <c r="J148" s="78">
        <f t="shared" si="55"/>
        <v>461751.05999999994</v>
      </c>
      <c r="K148" s="78">
        <f t="shared" si="55"/>
        <v>461707.02999999991</v>
      </c>
    </row>
    <row r="149" spans="1:12" ht="63" x14ac:dyDescent="0.25">
      <c r="A149" s="143"/>
      <c r="B149" s="143"/>
      <c r="C149" s="143"/>
      <c r="D149" s="79" t="s">
        <v>17</v>
      </c>
      <c r="E149" s="77">
        <f>F149+G149+H149+I149+J149+K149</f>
        <v>436927.03999999992</v>
      </c>
      <c r="F149" s="80">
        <f>F154+F159+F174+F179+F189+F194+F209</f>
        <v>73838.38</v>
      </c>
      <c r="G149" s="80">
        <f>G154+G159+G164+G169+G174+G179+G184+G189+G194+G199+G209</f>
        <v>81225.679999999993</v>
      </c>
      <c r="H149" s="80">
        <f>H154+H159+H164+H169+H174+H179+H184+H189+H194+H199+H204+H209</f>
        <v>80141.829999999987</v>
      </c>
      <c r="I149" s="80">
        <f t="shared" ref="I149:J149" si="56">I154+I159+I164+I169+I174+I179+I184+I189+I194+I199+I209</f>
        <v>67255.06</v>
      </c>
      <c r="J149" s="80">
        <f t="shared" si="56"/>
        <v>67255.06</v>
      </c>
      <c r="K149" s="80">
        <f t="shared" ref="K149" si="57">K154+K159+K174+K179+K189+K194+K209</f>
        <v>67211.03</v>
      </c>
    </row>
    <row r="150" spans="1:12" ht="94.5" x14ac:dyDescent="0.25">
      <c r="A150" s="143"/>
      <c r="B150" s="143"/>
      <c r="C150" s="143"/>
      <c r="D150" s="79" t="s">
        <v>18</v>
      </c>
      <c r="E150" s="77">
        <f>F150+G150+H150+I150+J150+K283</f>
        <v>1562932.3149999999</v>
      </c>
      <c r="F150" s="80">
        <f>F155+F160+F175+F180+F190+F195+F210</f>
        <v>248012.58</v>
      </c>
      <c r="G150" s="80">
        <f>G155+G160+G165+G170+G175+G180+G185+G190+G195+G200+G210+G205</f>
        <v>259990.17499999999</v>
      </c>
      <c r="H150" s="80">
        <f t="shared" ref="H150:K150" si="58">H155+H160+H165+H170+H175+H180+H185+H190+H195+H200+H210+H205</f>
        <v>247287.55999999997</v>
      </c>
      <c r="I150" s="80">
        <f t="shared" si="58"/>
        <v>394495.99999999994</v>
      </c>
      <c r="J150" s="80">
        <f t="shared" si="58"/>
        <v>394495.99999999994</v>
      </c>
      <c r="K150" s="80">
        <f t="shared" si="58"/>
        <v>394495.99999999994</v>
      </c>
    </row>
    <row r="151" spans="1:12" ht="63" x14ac:dyDescent="0.25">
      <c r="A151" s="143"/>
      <c r="B151" s="143"/>
      <c r="C151" s="143"/>
      <c r="D151" s="79" t="s">
        <v>19</v>
      </c>
      <c r="E151" s="77">
        <v>0</v>
      </c>
      <c r="F151" s="80">
        <v>0</v>
      </c>
      <c r="G151" s="80">
        <f>G166+G171+G176+G181+G186+G191+G196+G201+G211+G206</f>
        <v>40991.21</v>
      </c>
      <c r="H151" s="80">
        <f t="shared" ref="H151:K151" si="59">H166+H171+H176+H181+H186+H191+H196+H201+H211+H206</f>
        <v>50883.64</v>
      </c>
      <c r="I151" s="80">
        <f t="shared" si="59"/>
        <v>0</v>
      </c>
      <c r="J151" s="80">
        <f t="shared" si="59"/>
        <v>0</v>
      </c>
      <c r="K151" s="80">
        <f t="shared" si="59"/>
        <v>0</v>
      </c>
    </row>
    <row r="152" spans="1:12" ht="78.75" x14ac:dyDescent="0.25">
      <c r="A152" s="144"/>
      <c r="B152" s="144"/>
      <c r="C152" s="144"/>
      <c r="D152" s="79" t="s">
        <v>20</v>
      </c>
      <c r="E152" s="77">
        <v>0</v>
      </c>
      <c r="F152" s="80">
        <v>0</v>
      </c>
      <c r="G152" s="80">
        <v>0</v>
      </c>
      <c r="H152" s="80">
        <v>0</v>
      </c>
      <c r="I152" s="80">
        <v>0</v>
      </c>
      <c r="J152" s="80">
        <v>0</v>
      </c>
      <c r="K152" s="80">
        <v>0</v>
      </c>
    </row>
    <row r="153" spans="1:12" ht="15.75" x14ac:dyDescent="0.25">
      <c r="A153" s="15"/>
      <c r="B153" s="114" t="s">
        <v>69</v>
      </c>
      <c r="C153" s="114" t="s">
        <v>30</v>
      </c>
      <c r="D153" s="17" t="s">
        <v>22</v>
      </c>
      <c r="E153" s="18">
        <f>F153+G153+H153+I153+J153+K153</f>
        <v>432432.31</v>
      </c>
      <c r="F153" s="57">
        <f>F154+F155+F156+F157</f>
        <v>79141.89</v>
      </c>
      <c r="G153" s="57">
        <f t="shared" ref="G153:K153" si="60">G154+G155+G156+G157</f>
        <v>82314.47</v>
      </c>
      <c r="H153" s="57">
        <f t="shared" si="60"/>
        <v>75975.95</v>
      </c>
      <c r="I153" s="57">
        <f t="shared" si="60"/>
        <v>65000</v>
      </c>
      <c r="J153" s="57">
        <f t="shared" si="60"/>
        <v>65000</v>
      </c>
      <c r="K153" s="57">
        <f t="shared" si="60"/>
        <v>65000</v>
      </c>
    </row>
    <row r="154" spans="1:12" ht="63" x14ac:dyDescent="0.25">
      <c r="A154" s="15"/>
      <c r="B154" s="115"/>
      <c r="C154" s="115"/>
      <c r="D154" s="19" t="s">
        <v>17</v>
      </c>
      <c r="E154" s="18">
        <f t="shared" ref="E154:E157" si="61">F154+G154+H154+I154+J154+K154</f>
        <v>417536.63</v>
      </c>
      <c r="F154" s="24">
        <v>69880.899999999994</v>
      </c>
      <c r="G154" s="24">
        <v>76679.78</v>
      </c>
      <c r="H154" s="24">
        <v>75975.95</v>
      </c>
      <c r="I154" s="24">
        <v>65000</v>
      </c>
      <c r="J154" s="24">
        <v>65000</v>
      </c>
      <c r="K154" s="24">
        <v>65000</v>
      </c>
    </row>
    <row r="155" spans="1:12" ht="94.5" x14ac:dyDescent="0.25">
      <c r="A155" s="15" t="s">
        <v>46</v>
      </c>
      <c r="B155" s="115"/>
      <c r="C155" s="115"/>
      <c r="D155" s="19" t="s">
        <v>18</v>
      </c>
      <c r="E155" s="18">
        <f t="shared" si="61"/>
        <v>14895.68</v>
      </c>
      <c r="F155" s="24">
        <v>9260.99</v>
      </c>
      <c r="G155" s="24">
        <v>5634.69</v>
      </c>
      <c r="H155" s="24">
        <v>0</v>
      </c>
      <c r="I155" s="24">
        <v>0</v>
      </c>
      <c r="J155" s="24">
        <v>0</v>
      </c>
      <c r="K155" s="24">
        <v>0</v>
      </c>
    </row>
    <row r="156" spans="1:12" ht="15.75" customHeight="1" x14ac:dyDescent="0.25">
      <c r="A156" s="15"/>
      <c r="B156" s="115"/>
      <c r="C156" s="115"/>
      <c r="D156" s="19" t="s">
        <v>19</v>
      </c>
      <c r="E156" s="18">
        <f t="shared" si="61"/>
        <v>0</v>
      </c>
      <c r="F156" s="56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0</v>
      </c>
      <c r="L156" s="3"/>
    </row>
    <row r="157" spans="1:12" ht="78.75" x14ac:dyDescent="0.25">
      <c r="A157" s="15"/>
      <c r="B157" s="116"/>
      <c r="C157" s="116"/>
      <c r="D157" s="19" t="s">
        <v>20</v>
      </c>
      <c r="E157" s="18">
        <f t="shared" si="61"/>
        <v>0</v>
      </c>
      <c r="F157" s="56">
        <v>0</v>
      </c>
      <c r="G157" s="24">
        <v>0</v>
      </c>
      <c r="H157" s="24">
        <v>0</v>
      </c>
      <c r="I157" s="24">
        <v>0</v>
      </c>
      <c r="J157" s="24">
        <v>0</v>
      </c>
      <c r="K157" s="24">
        <v>0</v>
      </c>
      <c r="L157" s="3"/>
    </row>
    <row r="158" spans="1:12" ht="15.75" x14ac:dyDescent="0.25">
      <c r="A158" s="111" t="s">
        <v>47</v>
      </c>
      <c r="B158" s="114" t="s">
        <v>38</v>
      </c>
      <c r="C158" s="114" t="s">
        <v>30</v>
      </c>
      <c r="D158" s="17" t="s">
        <v>22</v>
      </c>
      <c r="E158" s="18">
        <f>F158+G158+H158+I158+J158+K161+K158</f>
        <v>14000</v>
      </c>
      <c r="F158" s="57">
        <f>F159+F160+F161+F162</f>
        <v>3000</v>
      </c>
      <c r="G158" s="23">
        <f t="shared" ref="G158:K158" si="62">G159+G160+G161+G162</f>
        <v>3200</v>
      </c>
      <c r="H158" s="57">
        <f t="shared" si="62"/>
        <v>3000</v>
      </c>
      <c r="I158" s="57">
        <f t="shared" si="62"/>
        <v>1600</v>
      </c>
      <c r="J158" s="57">
        <f t="shared" si="62"/>
        <v>1600</v>
      </c>
      <c r="K158" s="57">
        <f t="shared" si="62"/>
        <v>1600</v>
      </c>
      <c r="L158" s="3"/>
    </row>
    <row r="159" spans="1:12" ht="63" x14ac:dyDescent="0.25">
      <c r="A159" s="112"/>
      <c r="B159" s="115"/>
      <c r="C159" s="115"/>
      <c r="D159" s="19" t="s">
        <v>17</v>
      </c>
      <c r="E159" s="18">
        <v>9600</v>
      </c>
      <c r="F159" s="24">
        <v>3000</v>
      </c>
      <c r="G159" s="24">
        <v>3200</v>
      </c>
      <c r="H159" s="24">
        <v>3000</v>
      </c>
      <c r="I159" s="24">
        <v>1600</v>
      </c>
      <c r="J159" s="24">
        <v>1600</v>
      </c>
      <c r="K159" s="24">
        <v>1600</v>
      </c>
      <c r="L159" s="3"/>
    </row>
    <row r="160" spans="1:12" ht="94.5" x14ac:dyDescent="0.25">
      <c r="A160" s="112"/>
      <c r="B160" s="115"/>
      <c r="C160" s="115"/>
      <c r="D160" s="19" t="s">
        <v>18</v>
      </c>
      <c r="E160" s="18">
        <f>F160+G160+H160+I160+J160+K288</f>
        <v>0</v>
      </c>
      <c r="F160" s="5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3"/>
    </row>
    <row r="161" spans="1:11" ht="15.75" customHeight="1" x14ac:dyDescent="0.25">
      <c r="A161" s="112"/>
      <c r="B161" s="115"/>
      <c r="C161" s="115"/>
      <c r="D161" s="19" t="s">
        <v>19</v>
      </c>
      <c r="E161" s="18">
        <f>F161+G161+H161+I161+J161+K161</f>
        <v>0</v>
      </c>
      <c r="F161" s="5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</row>
    <row r="162" spans="1:11" ht="78.75" x14ac:dyDescent="0.25">
      <c r="A162" s="113"/>
      <c r="B162" s="116"/>
      <c r="C162" s="116"/>
      <c r="D162" s="19" t="s">
        <v>20</v>
      </c>
      <c r="E162" s="18">
        <f>F162+G162+H162+I162+J162+K162</f>
        <v>0</v>
      </c>
      <c r="F162" s="5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</row>
    <row r="163" spans="1:11" ht="15.75" customHeight="1" x14ac:dyDescent="0.25">
      <c r="A163" s="138" t="s">
        <v>70</v>
      </c>
      <c r="B163" s="138" t="s">
        <v>105</v>
      </c>
      <c r="C163" s="138" t="s">
        <v>30</v>
      </c>
      <c r="D163" s="91" t="s">
        <v>22</v>
      </c>
      <c r="E163" s="92">
        <f>F163+G163+H163+I163+J163+K163</f>
        <v>548136.11</v>
      </c>
      <c r="F163" s="93">
        <f>F164+F165+F166+F167</f>
        <v>0</v>
      </c>
      <c r="G163" s="93">
        <f t="shared" ref="G163:K163" si="63">G164+G165+G166+G167</f>
        <v>6693.48</v>
      </c>
      <c r="H163" s="47">
        <f t="shared" si="63"/>
        <v>16442.63</v>
      </c>
      <c r="I163" s="93">
        <f t="shared" si="63"/>
        <v>175000</v>
      </c>
      <c r="J163" s="93">
        <f t="shared" si="63"/>
        <v>175000</v>
      </c>
      <c r="K163" s="93">
        <f t="shared" si="63"/>
        <v>175000</v>
      </c>
    </row>
    <row r="164" spans="1:11" ht="63" x14ac:dyDescent="0.25">
      <c r="A164" s="139"/>
      <c r="B164" s="139"/>
      <c r="C164" s="139"/>
      <c r="D164" s="94" t="s">
        <v>17</v>
      </c>
      <c r="E164" s="92">
        <f t="shared" ref="E164:E167" si="64">F164+G164+H164+I164+J164+K164</f>
        <v>395.79</v>
      </c>
      <c r="F164" s="95">
        <v>0</v>
      </c>
      <c r="G164" s="95">
        <v>66.94</v>
      </c>
      <c r="H164" s="95">
        <v>328.85</v>
      </c>
      <c r="I164" s="95">
        <v>0</v>
      </c>
      <c r="J164" s="95">
        <v>0</v>
      </c>
      <c r="K164" s="95">
        <v>0</v>
      </c>
    </row>
    <row r="165" spans="1:11" ht="94.5" x14ac:dyDescent="0.25">
      <c r="A165" s="139"/>
      <c r="B165" s="139"/>
      <c r="C165" s="139"/>
      <c r="D165" s="94" t="s">
        <v>18</v>
      </c>
      <c r="E165" s="92">
        <f t="shared" si="64"/>
        <v>525227.4</v>
      </c>
      <c r="F165" s="95">
        <v>0</v>
      </c>
      <c r="G165" s="95">
        <v>66.260000000000005</v>
      </c>
      <c r="H165" s="95">
        <v>161.13999999999999</v>
      </c>
      <c r="I165" s="95">
        <v>175000</v>
      </c>
      <c r="J165" s="95">
        <v>175000</v>
      </c>
      <c r="K165" s="95">
        <v>175000</v>
      </c>
    </row>
    <row r="166" spans="1:11" ht="63" x14ac:dyDescent="0.25">
      <c r="A166" s="139"/>
      <c r="B166" s="139"/>
      <c r="C166" s="139"/>
      <c r="D166" s="94" t="s">
        <v>19</v>
      </c>
      <c r="E166" s="92">
        <f t="shared" si="64"/>
        <v>22512.92</v>
      </c>
      <c r="F166" s="95">
        <v>0</v>
      </c>
      <c r="G166" s="95">
        <v>6560.28</v>
      </c>
      <c r="H166" s="95">
        <v>15952.64</v>
      </c>
      <c r="I166" s="95">
        <v>0</v>
      </c>
      <c r="J166" s="95">
        <v>0</v>
      </c>
      <c r="K166" s="95">
        <v>0</v>
      </c>
    </row>
    <row r="167" spans="1:11" ht="78.75" x14ac:dyDescent="0.25">
      <c r="A167" s="140"/>
      <c r="B167" s="140"/>
      <c r="C167" s="140"/>
      <c r="D167" s="94" t="s">
        <v>20</v>
      </c>
      <c r="E167" s="92">
        <f t="shared" si="64"/>
        <v>0</v>
      </c>
      <c r="F167" s="95">
        <v>0</v>
      </c>
      <c r="G167" s="95">
        <v>0</v>
      </c>
      <c r="H167" s="95">
        <v>0</v>
      </c>
      <c r="I167" s="95">
        <v>0</v>
      </c>
      <c r="J167" s="95">
        <v>0</v>
      </c>
      <c r="K167" s="95">
        <v>0</v>
      </c>
    </row>
    <row r="168" spans="1:11" ht="15.75" customHeight="1" x14ac:dyDescent="0.25">
      <c r="A168" s="138" t="s">
        <v>103</v>
      </c>
      <c r="B168" s="138" t="s">
        <v>106</v>
      </c>
      <c r="C168" s="138" t="s">
        <v>30</v>
      </c>
      <c r="D168" s="91" t="s">
        <v>22</v>
      </c>
      <c r="E168" s="92">
        <f>F168+G168+H168+I168+J168+K168</f>
        <v>8250.65</v>
      </c>
      <c r="F168" s="93">
        <f>F169+F170+F171+F172</f>
        <v>0</v>
      </c>
      <c r="G168" s="93">
        <f t="shared" ref="G168:K168" si="65">G169+G170+G171+G172</f>
        <v>805.37</v>
      </c>
      <c r="H168" s="47">
        <f t="shared" si="65"/>
        <v>2105.2800000000002</v>
      </c>
      <c r="I168" s="93">
        <f t="shared" si="65"/>
        <v>1780</v>
      </c>
      <c r="J168" s="93">
        <f t="shared" si="65"/>
        <v>1780</v>
      </c>
      <c r="K168" s="93">
        <f t="shared" si="65"/>
        <v>1780</v>
      </c>
    </row>
    <row r="169" spans="1:11" ht="63" x14ac:dyDescent="0.25">
      <c r="A169" s="139"/>
      <c r="B169" s="139"/>
      <c r="C169" s="139"/>
      <c r="D169" s="94" t="s">
        <v>17</v>
      </c>
      <c r="E169" s="92">
        <f t="shared" ref="E169:E172" si="66">F169+G169+H169+I169+J169+K169</f>
        <v>140.16</v>
      </c>
      <c r="F169" s="95">
        <v>0</v>
      </c>
      <c r="G169" s="95">
        <v>8.0500000000000007</v>
      </c>
      <c r="H169" s="95">
        <v>42.11</v>
      </c>
      <c r="I169" s="95">
        <v>30</v>
      </c>
      <c r="J169" s="95">
        <v>30</v>
      </c>
      <c r="K169" s="95">
        <v>30</v>
      </c>
    </row>
    <row r="170" spans="1:11" ht="94.5" x14ac:dyDescent="0.25">
      <c r="A170" s="139"/>
      <c r="B170" s="139"/>
      <c r="C170" s="139"/>
      <c r="D170" s="94" t="s">
        <v>18</v>
      </c>
      <c r="E170" s="92">
        <f t="shared" si="66"/>
        <v>8110.49</v>
      </c>
      <c r="F170" s="95">
        <v>0</v>
      </c>
      <c r="G170" s="95">
        <v>797.32</v>
      </c>
      <c r="H170" s="95">
        <v>2063.17</v>
      </c>
      <c r="I170" s="95">
        <v>1750</v>
      </c>
      <c r="J170" s="95">
        <v>1750</v>
      </c>
      <c r="K170" s="95">
        <v>1750</v>
      </c>
    </row>
    <row r="171" spans="1:11" ht="63" x14ac:dyDescent="0.25">
      <c r="A171" s="139"/>
      <c r="B171" s="139"/>
      <c r="C171" s="139"/>
      <c r="D171" s="94" t="s">
        <v>19</v>
      </c>
      <c r="E171" s="92">
        <f t="shared" si="66"/>
        <v>0</v>
      </c>
      <c r="F171" s="95">
        <v>0</v>
      </c>
      <c r="G171" s="95">
        <v>0</v>
      </c>
      <c r="H171" s="95">
        <v>0</v>
      </c>
      <c r="I171" s="95">
        <v>0</v>
      </c>
      <c r="J171" s="95">
        <v>0</v>
      </c>
      <c r="K171" s="95">
        <v>0</v>
      </c>
    </row>
    <row r="172" spans="1:11" ht="78.75" x14ac:dyDescent="0.25">
      <c r="A172" s="140"/>
      <c r="B172" s="140"/>
      <c r="C172" s="140"/>
      <c r="D172" s="94" t="s">
        <v>20</v>
      </c>
      <c r="E172" s="92">
        <f t="shared" si="66"/>
        <v>0</v>
      </c>
      <c r="F172" s="95">
        <v>0</v>
      </c>
      <c r="G172" s="95">
        <v>0</v>
      </c>
      <c r="H172" s="95">
        <v>0</v>
      </c>
      <c r="I172" s="95">
        <v>0</v>
      </c>
      <c r="J172" s="95">
        <v>0</v>
      </c>
      <c r="K172" s="95">
        <v>0</v>
      </c>
    </row>
    <row r="173" spans="1:11" ht="15.75" x14ac:dyDescent="0.25">
      <c r="A173" s="111" t="s">
        <v>104</v>
      </c>
      <c r="B173" s="114" t="s">
        <v>43</v>
      </c>
      <c r="C173" s="114" t="s">
        <v>30</v>
      </c>
      <c r="D173" s="17" t="s">
        <v>22</v>
      </c>
      <c r="E173" s="18">
        <f>F173+G173+H173+I173+J173+K173</f>
        <v>1063009</v>
      </c>
      <c r="F173" s="61">
        <f>F174+F175+F176+F177</f>
        <v>172898.26</v>
      </c>
      <c r="G173" s="16">
        <f t="shared" ref="G173:K173" si="67">G174+G175+G176+G177</f>
        <v>174303.52</v>
      </c>
      <c r="H173" s="61">
        <f t="shared" si="67"/>
        <v>190807.22</v>
      </c>
      <c r="I173" s="61">
        <f t="shared" si="67"/>
        <v>175000</v>
      </c>
      <c r="J173" s="61">
        <f t="shared" si="67"/>
        <v>175000</v>
      </c>
      <c r="K173" s="61">
        <f t="shared" si="67"/>
        <v>175000</v>
      </c>
    </row>
    <row r="174" spans="1:11" ht="63" x14ac:dyDescent="0.25">
      <c r="A174" s="112"/>
      <c r="B174" s="115"/>
      <c r="C174" s="115"/>
      <c r="D174" s="19" t="s">
        <v>17</v>
      </c>
      <c r="E174" s="18">
        <f t="shared" ref="E174:E177" si="68">F174+G174+H174+I174+J174+K174</f>
        <v>0</v>
      </c>
      <c r="F174" s="5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</row>
    <row r="175" spans="1:11" ht="94.5" x14ac:dyDescent="0.25">
      <c r="A175" s="112"/>
      <c r="B175" s="115"/>
      <c r="C175" s="115"/>
      <c r="D175" s="19" t="s">
        <v>18</v>
      </c>
      <c r="E175" s="18">
        <f t="shared" si="68"/>
        <v>1063009</v>
      </c>
      <c r="F175" s="20">
        <v>172898.26</v>
      </c>
      <c r="G175" s="20">
        <v>174303.52</v>
      </c>
      <c r="H175" s="107">
        <v>190807.22</v>
      </c>
      <c r="I175" s="20">
        <v>175000</v>
      </c>
      <c r="J175" s="20">
        <v>175000</v>
      </c>
      <c r="K175" s="20">
        <v>175000</v>
      </c>
    </row>
    <row r="176" spans="1:11" ht="63" x14ac:dyDescent="0.25">
      <c r="A176" s="112"/>
      <c r="B176" s="115"/>
      <c r="C176" s="115"/>
      <c r="D176" s="19" t="s">
        <v>19</v>
      </c>
      <c r="E176" s="18">
        <f t="shared" si="68"/>
        <v>0</v>
      </c>
      <c r="F176" s="5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</row>
    <row r="177" spans="1:12" ht="78.75" x14ac:dyDescent="0.25">
      <c r="A177" s="113"/>
      <c r="B177" s="116"/>
      <c r="C177" s="116"/>
      <c r="D177" s="19" t="s">
        <v>20</v>
      </c>
      <c r="E177" s="18">
        <f t="shared" si="68"/>
        <v>0</v>
      </c>
      <c r="F177" s="5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</row>
    <row r="178" spans="1:12" ht="15.75" x14ac:dyDescent="0.25">
      <c r="A178" s="111" t="s">
        <v>72</v>
      </c>
      <c r="B178" s="114" t="s">
        <v>71</v>
      </c>
      <c r="C178" s="114" t="s">
        <v>30</v>
      </c>
      <c r="D178" s="17" t="s">
        <v>22</v>
      </c>
      <c r="E178" s="18">
        <f>F178+G178+H178+I178+J178+K178</f>
        <v>10287.869999999999</v>
      </c>
      <c r="F178" s="57">
        <f>F179+F180+F181+F182</f>
        <v>2246.06</v>
      </c>
      <c r="G178" s="23">
        <f t="shared" ref="G178:L178" si="69">G179+G180+G181+G182</f>
        <v>1303.6299999999999</v>
      </c>
      <c r="H178" s="57">
        <f t="shared" si="69"/>
        <v>0</v>
      </c>
      <c r="I178" s="57">
        <f t="shared" si="69"/>
        <v>2246.06</v>
      </c>
      <c r="J178" s="57">
        <f t="shared" si="69"/>
        <v>2246.06</v>
      </c>
      <c r="K178" s="57">
        <f t="shared" si="69"/>
        <v>2246.06</v>
      </c>
      <c r="L178" s="57">
        <f t="shared" si="69"/>
        <v>0</v>
      </c>
    </row>
    <row r="179" spans="1:12" ht="63" x14ac:dyDescent="0.25">
      <c r="A179" s="112"/>
      <c r="B179" s="115"/>
      <c r="C179" s="115"/>
      <c r="D179" s="19" t="s">
        <v>17</v>
      </c>
      <c r="E179" s="18">
        <f t="shared" ref="E179:E182" si="70">F179+G179+H179+I179+J179+K179</f>
        <v>102.88</v>
      </c>
      <c r="F179" s="41">
        <v>22.46</v>
      </c>
      <c r="G179" s="41">
        <v>13.04</v>
      </c>
      <c r="H179" s="41">
        <v>0</v>
      </c>
      <c r="I179" s="41">
        <v>22.46</v>
      </c>
      <c r="J179" s="41">
        <v>22.46</v>
      </c>
      <c r="K179" s="41">
        <v>22.46</v>
      </c>
    </row>
    <row r="180" spans="1:12" ht="94.5" x14ac:dyDescent="0.25">
      <c r="A180" s="112"/>
      <c r="B180" s="115"/>
      <c r="C180" s="115"/>
      <c r="D180" s="19" t="s">
        <v>18</v>
      </c>
      <c r="E180" s="18">
        <f t="shared" si="70"/>
        <v>10184.99</v>
      </c>
      <c r="F180" s="41">
        <v>2223.6</v>
      </c>
      <c r="G180" s="41">
        <v>1290.5899999999999</v>
      </c>
      <c r="H180" s="41">
        <v>0</v>
      </c>
      <c r="I180" s="41">
        <v>2223.6</v>
      </c>
      <c r="J180" s="41">
        <v>2223.6</v>
      </c>
      <c r="K180" s="41">
        <v>2223.6</v>
      </c>
    </row>
    <row r="181" spans="1:12" ht="63" x14ac:dyDescent="0.25">
      <c r="A181" s="112"/>
      <c r="B181" s="115"/>
      <c r="C181" s="115"/>
      <c r="D181" s="19" t="s">
        <v>19</v>
      </c>
      <c r="E181" s="18">
        <f t="shared" si="70"/>
        <v>0</v>
      </c>
      <c r="F181" s="62">
        <v>0</v>
      </c>
      <c r="G181" s="41">
        <v>0</v>
      </c>
      <c r="H181" s="41">
        <v>0</v>
      </c>
      <c r="I181" s="41">
        <v>0</v>
      </c>
      <c r="J181" s="41">
        <v>0</v>
      </c>
      <c r="K181" s="41">
        <v>0</v>
      </c>
    </row>
    <row r="182" spans="1:12" ht="78.75" x14ac:dyDescent="0.25">
      <c r="A182" s="113"/>
      <c r="B182" s="116"/>
      <c r="C182" s="116"/>
      <c r="D182" s="19" t="s">
        <v>20</v>
      </c>
      <c r="E182" s="18">
        <f t="shared" si="70"/>
        <v>0</v>
      </c>
      <c r="F182" s="62">
        <v>0</v>
      </c>
      <c r="G182" s="41">
        <v>0</v>
      </c>
      <c r="H182" s="41">
        <v>0</v>
      </c>
      <c r="I182" s="41">
        <v>0</v>
      </c>
      <c r="J182" s="41">
        <v>0</v>
      </c>
      <c r="K182" s="41">
        <v>0</v>
      </c>
    </row>
    <row r="183" spans="1:12" ht="15.75" customHeight="1" x14ac:dyDescent="0.25">
      <c r="A183" s="138" t="s">
        <v>108</v>
      </c>
      <c r="B183" s="138" t="s">
        <v>109</v>
      </c>
      <c r="C183" s="138" t="s">
        <v>30</v>
      </c>
      <c r="D183" s="91" t="s">
        <v>22</v>
      </c>
      <c r="E183" s="92">
        <f>F183+G183+H183+I183+J183+K183</f>
        <v>37520.990000000005</v>
      </c>
      <c r="F183" s="98">
        <f>F184+F185+F186+F187</f>
        <v>0</v>
      </c>
      <c r="G183" s="98">
        <f t="shared" ref="G183:K183" si="71">G184+G185+G186+G187</f>
        <v>8481</v>
      </c>
      <c r="H183" s="98">
        <f t="shared" si="71"/>
        <v>25130</v>
      </c>
      <c r="I183" s="98">
        <f t="shared" si="71"/>
        <v>1303.33</v>
      </c>
      <c r="J183" s="98">
        <f t="shared" si="71"/>
        <v>1303.33</v>
      </c>
      <c r="K183" s="98">
        <f t="shared" si="71"/>
        <v>1303.33</v>
      </c>
    </row>
    <row r="184" spans="1:12" ht="63" x14ac:dyDescent="0.25">
      <c r="A184" s="139"/>
      <c r="B184" s="139"/>
      <c r="C184" s="139"/>
      <c r="D184" s="94" t="s">
        <v>17</v>
      </c>
      <c r="E184" s="92">
        <f t="shared" ref="E184:E187" si="72">F184+G184+H184+I184+J184+K184</f>
        <v>42.089999999999996</v>
      </c>
      <c r="F184" s="99">
        <v>0</v>
      </c>
      <c r="G184" s="99">
        <v>0</v>
      </c>
      <c r="H184" s="99">
        <v>0</v>
      </c>
      <c r="I184" s="99">
        <v>14.03</v>
      </c>
      <c r="J184" s="99">
        <v>14.03</v>
      </c>
      <c r="K184" s="99">
        <v>14.03</v>
      </c>
    </row>
    <row r="185" spans="1:12" ht="94.5" x14ac:dyDescent="0.25">
      <c r="A185" s="139"/>
      <c r="B185" s="139"/>
      <c r="C185" s="139"/>
      <c r="D185" s="94" t="s">
        <v>18</v>
      </c>
      <c r="E185" s="92">
        <f t="shared" si="72"/>
        <v>3867.8999999999996</v>
      </c>
      <c r="F185" s="99">
        <v>0</v>
      </c>
      <c r="G185" s="99">
        <v>0</v>
      </c>
      <c r="H185" s="99">
        <v>0</v>
      </c>
      <c r="I185" s="99">
        <v>1289.3</v>
      </c>
      <c r="J185" s="99">
        <v>1289.3</v>
      </c>
      <c r="K185" s="99">
        <v>1289.3</v>
      </c>
    </row>
    <row r="186" spans="1:12" ht="63" x14ac:dyDescent="0.25">
      <c r="A186" s="139"/>
      <c r="B186" s="139"/>
      <c r="C186" s="139"/>
      <c r="D186" s="94" t="s">
        <v>19</v>
      </c>
      <c r="E186" s="92">
        <f t="shared" si="72"/>
        <v>33611</v>
      </c>
      <c r="F186" s="99">
        <v>0</v>
      </c>
      <c r="G186" s="99">
        <v>8481</v>
      </c>
      <c r="H186" s="99">
        <v>25130</v>
      </c>
      <c r="I186" s="99">
        <v>0</v>
      </c>
      <c r="J186" s="99">
        <v>0</v>
      </c>
      <c r="K186" s="99">
        <v>0</v>
      </c>
    </row>
    <row r="187" spans="1:12" ht="78.75" x14ac:dyDescent="0.25">
      <c r="A187" s="140"/>
      <c r="B187" s="140"/>
      <c r="C187" s="140"/>
      <c r="D187" s="94" t="s">
        <v>20</v>
      </c>
      <c r="E187" s="92">
        <f t="shared" si="72"/>
        <v>0</v>
      </c>
      <c r="F187" s="99">
        <v>0</v>
      </c>
      <c r="G187" s="99">
        <v>0</v>
      </c>
      <c r="H187" s="99">
        <v>0</v>
      </c>
      <c r="I187" s="99">
        <v>0</v>
      </c>
      <c r="J187" s="99">
        <v>0</v>
      </c>
      <c r="K187" s="99">
        <v>0</v>
      </c>
    </row>
    <row r="188" spans="1:12" ht="15.6" customHeight="1" x14ac:dyDescent="0.25">
      <c r="A188" s="111" t="s">
        <v>58</v>
      </c>
      <c r="B188" s="114" t="s">
        <v>73</v>
      </c>
      <c r="C188" s="114" t="s">
        <v>30</v>
      </c>
      <c r="D188" s="17" t="s">
        <v>22</v>
      </c>
      <c r="E188" s="18">
        <f>F188+G188+H188+I188+J188+K188</f>
        <v>8110.625</v>
      </c>
      <c r="F188" s="57">
        <f>F189+F190+F191+F192</f>
        <v>1359.75</v>
      </c>
      <c r="G188" s="23">
        <f t="shared" ref="G188" si="73">G189+G190+G191+G192</f>
        <v>1203.605</v>
      </c>
      <c r="H188" s="23">
        <f t="shared" ref="H188" si="74">H189+H190+H191+H192</f>
        <v>1637.28</v>
      </c>
      <c r="I188" s="23">
        <f t="shared" ref="I188" si="75">I189+I190+I191+I192</f>
        <v>1303.33</v>
      </c>
      <c r="J188" s="23">
        <f t="shared" ref="J188" si="76">J189+J190+J191+J192</f>
        <v>1303.33</v>
      </c>
      <c r="K188" s="23">
        <f t="shared" ref="K188" si="77">K189+K190+K191+K192</f>
        <v>1303.33</v>
      </c>
    </row>
    <row r="189" spans="1:12" ht="63" x14ac:dyDescent="0.25">
      <c r="A189" s="112"/>
      <c r="B189" s="115"/>
      <c r="C189" s="115"/>
      <c r="D189" s="19" t="s">
        <v>17</v>
      </c>
      <c r="E189" s="18">
        <f t="shared" ref="E189:E192" si="78">F189+G189+H189+I189+J189+K189</f>
        <v>102.94</v>
      </c>
      <c r="F189" s="41">
        <v>14.42</v>
      </c>
      <c r="G189" s="41">
        <v>12.64</v>
      </c>
      <c r="H189" s="110">
        <v>33.79</v>
      </c>
      <c r="I189" s="41">
        <v>14.03</v>
      </c>
      <c r="J189" s="41">
        <v>14.03</v>
      </c>
      <c r="K189" s="41">
        <v>14.03</v>
      </c>
    </row>
    <row r="190" spans="1:12" ht="94.5" x14ac:dyDescent="0.25">
      <c r="A190" s="112"/>
      <c r="B190" s="115"/>
      <c r="C190" s="115"/>
      <c r="D190" s="19" t="s">
        <v>18</v>
      </c>
      <c r="E190" s="18">
        <f t="shared" si="78"/>
        <v>8007.6850000000004</v>
      </c>
      <c r="F190" s="41">
        <v>1345.33</v>
      </c>
      <c r="G190" s="41">
        <v>1190.9649999999999</v>
      </c>
      <c r="H190" s="110">
        <v>1603.49</v>
      </c>
      <c r="I190" s="41">
        <v>1289.3</v>
      </c>
      <c r="J190" s="41">
        <v>1289.3</v>
      </c>
      <c r="K190" s="41">
        <v>1289.3</v>
      </c>
    </row>
    <row r="191" spans="1:12" ht="63" x14ac:dyDescent="0.25">
      <c r="A191" s="112"/>
      <c r="B191" s="115"/>
      <c r="C191" s="115"/>
      <c r="D191" s="19" t="s">
        <v>19</v>
      </c>
      <c r="E191" s="18">
        <f t="shared" si="78"/>
        <v>0</v>
      </c>
      <c r="F191" s="62">
        <v>0</v>
      </c>
      <c r="G191" s="41">
        <v>0</v>
      </c>
      <c r="H191" s="41">
        <v>0</v>
      </c>
      <c r="I191" s="41">
        <v>0</v>
      </c>
      <c r="J191" s="41">
        <v>0</v>
      </c>
      <c r="K191" s="41">
        <v>0</v>
      </c>
    </row>
    <row r="192" spans="1:12" ht="78.75" x14ac:dyDescent="0.25">
      <c r="A192" s="113"/>
      <c r="B192" s="116"/>
      <c r="C192" s="116"/>
      <c r="D192" s="19" t="s">
        <v>20</v>
      </c>
      <c r="E192" s="18">
        <f t="shared" si="78"/>
        <v>0</v>
      </c>
      <c r="F192" s="62">
        <v>0</v>
      </c>
      <c r="G192" s="41">
        <v>0</v>
      </c>
      <c r="H192" s="41">
        <v>0</v>
      </c>
      <c r="I192" s="41">
        <v>0</v>
      </c>
      <c r="J192" s="41">
        <v>0</v>
      </c>
      <c r="K192" s="41">
        <v>0</v>
      </c>
    </row>
    <row r="193" spans="1:11" ht="15.75" x14ac:dyDescent="0.25">
      <c r="A193" s="111" t="s">
        <v>58</v>
      </c>
      <c r="B193" s="114" t="s">
        <v>62</v>
      </c>
      <c r="C193" s="114" t="s">
        <v>30</v>
      </c>
      <c r="D193" s="17" t="s">
        <v>22</v>
      </c>
      <c r="E193" s="18">
        <f>F193+G193+H193+I193+J193+K193</f>
        <v>306881.58</v>
      </c>
      <c r="F193" s="57">
        <f>F194+F195+F196+F197</f>
        <v>63205</v>
      </c>
      <c r="G193" s="23">
        <f t="shared" ref="G193:K193" si="79">G194+G195+G196+G197</f>
        <v>75369.95</v>
      </c>
      <c r="H193" s="57">
        <f t="shared" si="79"/>
        <v>52751.61</v>
      </c>
      <c r="I193" s="57">
        <f t="shared" si="79"/>
        <v>38518.340000000004</v>
      </c>
      <c r="J193" s="57">
        <f t="shared" si="79"/>
        <v>38518.340000000004</v>
      </c>
      <c r="K193" s="57">
        <f t="shared" si="79"/>
        <v>38518.340000000004</v>
      </c>
    </row>
    <row r="194" spans="1:11" ht="63" x14ac:dyDescent="0.25">
      <c r="A194" s="112"/>
      <c r="B194" s="115"/>
      <c r="C194" s="115"/>
      <c r="D194" s="19" t="s">
        <v>17</v>
      </c>
      <c r="E194" s="18">
        <f t="shared" ref="E194:E197" si="80">F194+G194+H194+I194+J194+K194</f>
        <v>4482.84</v>
      </c>
      <c r="F194" s="41">
        <v>920.6</v>
      </c>
      <c r="G194" s="41">
        <v>1088.75</v>
      </c>
      <c r="H194" s="110">
        <v>749.87</v>
      </c>
      <c r="I194" s="41">
        <v>574.54</v>
      </c>
      <c r="J194" s="41">
        <v>574.54</v>
      </c>
      <c r="K194" s="41">
        <v>574.54</v>
      </c>
    </row>
    <row r="195" spans="1:11" ht="94.5" x14ac:dyDescent="0.25">
      <c r="A195" s="112"/>
      <c r="B195" s="115"/>
      <c r="C195" s="115"/>
      <c r="D195" s="19" t="s">
        <v>18</v>
      </c>
      <c r="E195" s="18">
        <f t="shared" si="80"/>
        <v>302398.74</v>
      </c>
      <c r="F195" s="41">
        <v>62284.4</v>
      </c>
      <c r="G195" s="41">
        <v>74281.2</v>
      </c>
      <c r="H195" s="110">
        <v>52001.74</v>
      </c>
      <c r="I195" s="41">
        <v>37943.800000000003</v>
      </c>
      <c r="J195" s="41">
        <v>37943.800000000003</v>
      </c>
      <c r="K195" s="41">
        <v>37943.800000000003</v>
      </c>
    </row>
    <row r="196" spans="1:11" ht="63" x14ac:dyDescent="0.25">
      <c r="A196" s="112"/>
      <c r="B196" s="115"/>
      <c r="C196" s="115"/>
      <c r="D196" s="19" t="s">
        <v>19</v>
      </c>
      <c r="E196" s="18">
        <f t="shared" si="80"/>
        <v>0</v>
      </c>
      <c r="F196" s="62">
        <v>0</v>
      </c>
      <c r="G196" s="41">
        <v>0</v>
      </c>
      <c r="H196" s="41">
        <v>0</v>
      </c>
      <c r="I196" s="41">
        <v>0</v>
      </c>
      <c r="J196" s="41">
        <v>0</v>
      </c>
      <c r="K196" s="41">
        <v>0</v>
      </c>
    </row>
    <row r="197" spans="1:11" ht="78.75" x14ac:dyDescent="0.25">
      <c r="A197" s="113"/>
      <c r="B197" s="116"/>
      <c r="C197" s="116"/>
      <c r="D197" s="19" t="s">
        <v>20</v>
      </c>
      <c r="E197" s="18">
        <f t="shared" si="80"/>
        <v>0</v>
      </c>
      <c r="F197" s="62">
        <v>0</v>
      </c>
      <c r="G197" s="41">
        <v>0</v>
      </c>
      <c r="H197" s="41">
        <v>0</v>
      </c>
      <c r="I197" s="41">
        <v>0</v>
      </c>
      <c r="J197" s="41">
        <v>0</v>
      </c>
      <c r="K197" s="41">
        <v>0</v>
      </c>
    </row>
    <row r="198" spans="1:11" ht="15.75" customHeight="1" x14ac:dyDescent="0.25">
      <c r="A198" s="111" t="s">
        <v>110</v>
      </c>
      <c r="B198" s="114" t="s">
        <v>151</v>
      </c>
      <c r="C198" s="114" t="s">
        <v>30</v>
      </c>
      <c r="D198" s="17" t="s">
        <v>22</v>
      </c>
      <c r="E198" s="18">
        <f>F198+G198+H198+I198+J198+K198</f>
        <v>2711.04</v>
      </c>
      <c r="F198" s="57">
        <f>F199+F200+F201+F202</f>
        <v>0</v>
      </c>
      <c r="G198" s="23">
        <f t="shared" ref="G198:K198" si="81">G199+G200+G201+G202</f>
        <v>2147.98</v>
      </c>
      <c r="H198" s="23">
        <f t="shared" si="81"/>
        <v>563.05999999999995</v>
      </c>
      <c r="I198" s="23">
        <f t="shared" si="81"/>
        <v>0</v>
      </c>
      <c r="J198" s="23">
        <f t="shared" si="81"/>
        <v>0</v>
      </c>
      <c r="K198" s="23">
        <f t="shared" si="81"/>
        <v>0</v>
      </c>
    </row>
    <row r="199" spans="1:11" ht="63" x14ac:dyDescent="0.25">
      <c r="A199" s="112"/>
      <c r="B199" s="115"/>
      <c r="C199" s="115"/>
      <c r="D199" s="19" t="s">
        <v>17</v>
      </c>
      <c r="E199" s="18">
        <f t="shared" ref="E199:E202" si="82">F199+G199+H199+I199+J199+K199</f>
        <v>32.74</v>
      </c>
      <c r="F199" s="41">
        <v>0</v>
      </c>
      <c r="G199" s="41">
        <v>21.48</v>
      </c>
      <c r="H199" s="110">
        <v>11.26</v>
      </c>
      <c r="I199" s="41">
        <v>0</v>
      </c>
      <c r="J199" s="41">
        <v>0</v>
      </c>
      <c r="K199" s="41">
        <v>0</v>
      </c>
    </row>
    <row r="200" spans="1:11" ht="94.5" x14ac:dyDescent="0.25">
      <c r="A200" s="112"/>
      <c r="B200" s="115"/>
      <c r="C200" s="115"/>
      <c r="D200" s="19" t="s">
        <v>18</v>
      </c>
      <c r="E200" s="18">
        <f t="shared" si="82"/>
        <v>2678.3</v>
      </c>
      <c r="F200" s="41">
        <v>0</v>
      </c>
      <c r="G200" s="41">
        <v>2126.5</v>
      </c>
      <c r="H200" s="110">
        <v>551.79999999999995</v>
      </c>
      <c r="I200" s="41">
        <v>0</v>
      </c>
      <c r="J200" s="41">
        <v>0</v>
      </c>
      <c r="K200" s="41">
        <v>0</v>
      </c>
    </row>
    <row r="201" spans="1:11" ht="63" x14ac:dyDescent="0.25">
      <c r="A201" s="112"/>
      <c r="B201" s="115"/>
      <c r="C201" s="115"/>
      <c r="D201" s="19" t="s">
        <v>19</v>
      </c>
      <c r="E201" s="18">
        <f t="shared" si="82"/>
        <v>0</v>
      </c>
      <c r="F201" s="62">
        <v>0</v>
      </c>
      <c r="G201" s="41">
        <v>0</v>
      </c>
      <c r="H201" s="41">
        <v>0</v>
      </c>
      <c r="I201" s="41">
        <v>0</v>
      </c>
      <c r="J201" s="41">
        <v>0</v>
      </c>
      <c r="K201" s="41">
        <v>0</v>
      </c>
    </row>
    <row r="202" spans="1:11" ht="78.75" x14ac:dyDescent="0.25">
      <c r="A202" s="113"/>
      <c r="B202" s="116"/>
      <c r="C202" s="116"/>
      <c r="D202" s="19" t="s">
        <v>20</v>
      </c>
      <c r="E202" s="18">
        <f t="shared" si="82"/>
        <v>0</v>
      </c>
      <c r="F202" s="62">
        <v>0</v>
      </c>
      <c r="G202" s="41">
        <v>0</v>
      </c>
      <c r="H202" s="41">
        <v>0</v>
      </c>
      <c r="I202" s="41">
        <v>0</v>
      </c>
      <c r="J202" s="41">
        <v>0</v>
      </c>
      <c r="K202" s="41">
        <v>0</v>
      </c>
    </row>
    <row r="203" spans="1:11" ht="15.75" customHeight="1" x14ac:dyDescent="0.25">
      <c r="A203" s="111" t="s">
        <v>117</v>
      </c>
      <c r="B203" s="114" t="s">
        <v>118</v>
      </c>
      <c r="C203" s="114" t="s">
        <v>30</v>
      </c>
      <c r="D203" s="17" t="s">
        <v>22</v>
      </c>
      <c r="E203" s="18">
        <f>F203+G203+H203+I203+J203+K203</f>
        <v>36112.050000000003</v>
      </c>
      <c r="F203" s="57">
        <f>F204+F205+F206+F207</f>
        <v>0</v>
      </c>
      <c r="G203" s="23">
        <f t="shared" ref="G203:K203" si="83">G204+G205+G206+G207</f>
        <v>26212.05</v>
      </c>
      <c r="H203" s="23">
        <f t="shared" si="83"/>
        <v>9900</v>
      </c>
      <c r="I203" s="23">
        <f t="shared" si="83"/>
        <v>0</v>
      </c>
      <c r="J203" s="23">
        <f t="shared" si="83"/>
        <v>0</v>
      </c>
      <c r="K203" s="23">
        <f t="shared" si="83"/>
        <v>0</v>
      </c>
    </row>
    <row r="204" spans="1:11" ht="63" x14ac:dyDescent="0.25">
      <c r="A204" s="112"/>
      <c r="B204" s="115"/>
      <c r="C204" s="115"/>
      <c r="D204" s="19" t="s">
        <v>17</v>
      </c>
      <c r="E204" s="18">
        <f t="shared" ref="E204:E207" si="84">F204+G204+H204+I204+J204+K204</f>
        <v>0</v>
      </c>
      <c r="F204" s="41">
        <v>0</v>
      </c>
      <c r="G204" s="41">
        <v>0</v>
      </c>
      <c r="H204" s="41">
        <v>0</v>
      </c>
      <c r="I204" s="41">
        <v>0</v>
      </c>
      <c r="J204" s="41">
        <v>0</v>
      </c>
      <c r="K204" s="41">
        <v>0</v>
      </c>
    </row>
    <row r="205" spans="1:11" ht="94.5" x14ac:dyDescent="0.25">
      <c r="A205" s="112"/>
      <c r="B205" s="115"/>
      <c r="C205" s="115"/>
      <c r="D205" s="19" t="s">
        <v>18</v>
      </c>
      <c r="E205" s="18">
        <f t="shared" si="84"/>
        <v>361.12</v>
      </c>
      <c r="F205" s="41">
        <v>0</v>
      </c>
      <c r="G205" s="41">
        <v>262.12</v>
      </c>
      <c r="H205" s="41">
        <v>99</v>
      </c>
      <c r="I205" s="41">
        <v>0</v>
      </c>
      <c r="J205" s="41">
        <v>0</v>
      </c>
      <c r="K205" s="41">
        <v>0</v>
      </c>
    </row>
    <row r="206" spans="1:11" ht="63" x14ac:dyDescent="0.25">
      <c r="A206" s="112"/>
      <c r="B206" s="115"/>
      <c r="C206" s="115"/>
      <c r="D206" s="19" t="s">
        <v>19</v>
      </c>
      <c r="E206" s="18">
        <f t="shared" si="84"/>
        <v>35750.93</v>
      </c>
      <c r="F206" s="62">
        <v>0</v>
      </c>
      <c r="G206" s="41">
        <v>25949.93</v>
      </c>
      <c r="H206" s="41">
        <v>9801</v>
      </c>
      <c r="I206" s="41">
        <v>0</v>
      </c>
      <c r="J206" s="41">
        <v>0</v>
      </c>
      <c r="K206" s="41">
        <v>0</v>
      </c>
    </row>
    <row r="207" spans="1:11" ht="78.75" x14ac:dyDescent="0.25">
      <c r="A207" s="113"/>
      <c r="B207" s="116"/>
      <c r="C207" s="116"/>
      <c r="D207" s="19" t="s">
        <v>20</v>
      </c>
      <c r="E207" s="18">
        <f t="shared" si="84"/>
        <v>0</v>
      </c>
      <c r="F207" s="62">
        <v>0</v>
      </c>
      <c r="G207" s="41">
        <v>0</v>
      </c>
      <c r="H207" s="41">
        <v>0</v>
      </c>
      <c r="I207" s="41">
        <v>0</v>
      </c>
      <c r="J207" s="41">
        <v>0</v>
      </c>
      <c r="K207" s="41">
        <v>0</v>
      </c>
    </row>
    <row r="208" spans="1:11" ht="15.75" x14ac:dyDescent="0.25">
      <c r="A208" s="111" t="s">
        <v>101</v>
      </c>
      <c r="B208" s="114" t="s">
        <v>102</v>
      </c>
      <c r="C208" s="114" t="s">
        <v>30</v>
      </c>
      <c r="D208" s="17" t="s">
        <v>22</v>
      </c>
      <c r="E208" s="18">
        <f>F208+G208+H208+I208+J208+K208</f>
        <v>172.01</v>
      </c>
      <c r="F208" s="57">
        <f>F209+F210+F211+F212</f>
        <v>0</v>
      </c>
      <c r="G208" s="23">
        <f t="shared" ref="G208" si="85">G209+G210+G211+G212</f>
        <v>172.01</v>
      </c>
      <c r="H208" s="23">
        <f t="shared" ref="H208" si="86">H209+H210+H211+H212</f>
        <v>0</v>
      </c>
      <c r="I208" s="23">
        <f t="shared" ref="I208" si="87">I209+I210+I211+I212</f>
        <v>0</v>
      </c>
      <c r="J208" s="23">
        <f t="shared" ref="J208" si="88">J209+J210+J211+J212</f>
        <v>0</v>
      </c>
      <c r="K208" s="23">
        <f t="shared" ref="K208" si="89">K209+K210+K211+K212</f>
        <v>0</v>
      </c>
    </row>
    <row r="209" spans="1:12" ht="63" x14ac:dyDescent="0.25">
      <c r="A209" s="112"/>
      <c r="B209" s="115"/>
      <c r="C209" s="115"/>
      <c r="D209" s="19" t="s">
        <v>17</v>
      </c>
      <c r="E209" s="18">
        <f t="shared" ref="E209:E212" si="90">F209+G209+H209+I209+J209+K209</f>
        <v>135</v>
      </c>
      <c r="F209" s="41">
        <v>0</v>
      </c>
      <c r="G209" s="41">
        <v>135</v>
      </c>
      <c r="H209" s="41">
        <v>0</v>
      </c>
      <c r="I209" s="41">
        <v>0</v>
      </c>
      <c r="J209" s="41">
        <v>0</v>
      </c>
      <c r="K209" s="41">
        <v>0</v>
      </c>
    </row>
    <row r="210" spans="1:12" ht="94.5" x14ac:dyDescent="0.25">
      <c r="A210" s="112"/>
      <c r="B210" s="115"/>
      <c r="C210" s="115"/>
      <c r="D210" s="19" t="s">
        <v>18</v>
      </c>
      <c r="E210" s="18">
        <f t="shared" si="90"/>
        <v>37.01</v>
      </c>
      <c r="F210" s="41">
        <v>0</v>
      </c>
      <c r="G210" s="41">
        <v>37.01</v>
      </c>
      <c r="H210" s="41">
        <v>0</v>
      </c>
      <c r="I210" s="41">
        <v>0</v>
      </c>
      <c r="J210" s="41">
        <v>0</v>
      </c>
      <c r="K210" s="41">
        <v>0</v>
      </c>
    </row>
    <row r="211" spans="1:12" ht="63" x14ac:dyDescent="0.25">
      <c r="A211" s="112"/>
      <c r="B211" s="115"/>
      <c r="C211" s="115"/>
      <c r="D211" s="19" t="s">
        <v>19</v>
      </c>
      <c r="E211" s="18">
        <f t="shared" si="90"/>
        <v>0</v>
      </c>
      <c r="F211" s="62">
        <v>0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</row>
    <row r="212" spans="1:12" ht="78.75" x14ac:dyDescent="0.25">
      <c r="A212" s="113"/>
      <c r="B212" s="116"/>
      <c r="C212" s="116"/>
      <c r="D212" s="19" t="s">
        <v>20</v>
      </c>
      <c r="E212" s="18">
        <f t="shared" si="90"/>
        <v>0</v>
      </c>
      <c r="F212" s="62">
        <v>0</v>
      </c>
      <c r="G212" s="41">
        <v>0</v>
      </c>
      <c r="H212" s="41">
        <v>0</v>
      </c>
      <c r="I212" s="41">
        <v>0</v>
      </c>
      <c r="J212" s="41">
        <v>0</v>
      </c>
      <c r="K212" s="41">
        <v>0</v>
      </c>
    </row>
    <row r="213" spans="1:12" ht="15.75" x14ac:dyDescent="0.25">
      <c r="A213" s="119" t="s">
        <v>25</v>
      </c>
      <c r="B213" s="119" t="s">
        <v>39</v>
      </c>
      <c r="C213" s="119" t="s">
        <v>30</v>
      </c>
      <c r="D213" s="69" t="s">
        <v>22</v>
      </c>
      <c r="E213" s="81">
        <f>F213+G213+H213+I213+J213+K213</f>
        <v>1106456.0899999999</v>
      </c>
      <c r="F213" s="82">
        <f t="shared" ref="F213:K213" si="91">F214+F215+F216+F217+F312</f>
        <v>143334.59999999998</v>
      </c>
      <c r="G213" s="82">
        <f t="shared" si="91"/>
        <v>220560.51</v>
      </c>
      <c r="H213" s="47">
        <f t="shared" si="91"/>
        <v>308978.51</v>
      </c>
      <c r="I213" s="82">
        <f t="shared" si="91"/>
        <v>144527.49</v>
      </c>
      <c r="J213" s="82">
        <f t="shared" si="91"/>
        <v>144527.49</v>
      </c>
      <c r="K213" s="82">
        <f t="shared" si="91"/>
        <v>144527.49</v>
      </c>
    </row>
    <row r="214" spans="1:12" ht="63" x14ac:dyDescent="0.25">
      <c r="A214" s="120"/>
      <c r="B214" s="120"/>
      <c r="C214" s="120"/>
      <c r="D214" s="71" t="s">
        <v>17</v>
      </c>
      <c r="E214" s="81">
        <f t="shared" ref="E214:E217" si="92">F214+G214+H214+I214+J214+K214</f>
        <v>37632.86</v>
      </c>
      <c r="F214" s="83">
        <f>F219+F229+F234+F239+F244+F254+F269</f>
        <v>5725.91</v>
      </c>
      <c r="G214" s="83">
        <f>G219+G229+G234+G239+G244+G254+G259+G269</f>
        <v>10276.58</v>
      </c>
      <c r="H214" s="83">
        <f>H219+H229+H234+H239+H244+H254+H259+H264+H269+H224+H249</f>
        <v>10799.68</v>
      </c>
      <c r="I214" s="83">
        <f t="shared" ref="I214:K214" si="93">I219+I229+I234+I239+I244+I254+I269</f>
        <v>3610.23</v>
      </c>
      <c r="J214" s="83">
        <f t="shared" si="93"/>
        <v>3610.23</v>
      </c>
      <c r="K214" s="83">
        <f t="shared" si="93"/>
        <v>3610.23</v>
      </c>
    </row>
    <row r="215" spans="1:12" ht="94.5" x14ac:dyDescent="0.25">
      <c r="A215" s="120"/>
      <c r="B215" s="120"/>
      <c r="C215" s="120"/>
      <c r="D215" s="71" t="s">
        <v>18</v>
      </c>
      <c r="E215" s="81">
        <f t="shared" si="92"/>
        <v>422287.5</v>
      </c>
      <c r="F215" s="83">
        <f>F220+F230+F235+F240+F245+F270</f>
        <v>43637.29</v>
      </c>
      <c r="G215" s="83">
        <f>G220+G230+G235+G240+G245+G255+G260+G270</f>
        <v>53214.43</v>
      </c>
      <c r="H215" s="83">
        <f>H220+H230+H235+H240+H245+H255+H260+H265+H270+H225+H250</f>
        <v>184598.2</v>
      </c>
      <c r="I215" s="83">
        <f t="shared" ref="I215:K215" si="94">I220+I230+I235+I240+I245+I270</f>
        <v>46945.86</v>
      </c>
      <c r="J215" s="83">
        <f t="shared" si="94"/>
        <v>46945.86</v>
      </c>
      <c r="K215" s="83">
        <f t="shared" si="94"/>
        <v>46945.86</v>
      </c>
    </row>
    <row r="216" spans="1:12" ht="63" x14ac:dyDescent="0.25">
      <c r="A216" s="120"/>
      <c r="B216" s="120"/>
      <c r="C216" s="120"/>
      <c r="D216" s="71" t="s">
        <v>19</v>
      </c>
      <c r="E216" s="81">
        <f t="shared" si="92"/>
        <v>646535.7300000001</v>
      </c>
      <c r="F216" s="83">
        <f>F221+F231+F236+F241+F246+F271</f>
        <v>93971.4</v>
      </c>
      <c r="G216" s="83">
        <f>G221+G231+G236+G241+G246+G256+G261+G271</f>
        <v>157069.5</v>
      </c>
      <c r="H216" s="83">
        <f>H221+H231+H236+H241+H246+H256+H261+H266+H271+H226+H251</f>
        <v>113580.63</v>
      </c>
      <c r="I216" s="83">
        <f t="shared" ref="I216:K216" si="95">I221+I231+I236+I241+I246+I271</f>
        <v>93971.4</v>
      </c>
      <c r="J216" s="83">
        <f t="shared" si="95"/>
        <v>93971.4</v>
      </c>
      <c r="K216" s="83">
        <f t="shared" si="95"/>
        <v>93971.4</v>
      </c>
    </row>
    <row r="217" spans="1:12" ht="78.75" x14ac:dyDescent="0.25">
      <c r="A217" s="121"/>
      <c r="B217" s="121"/>
      <c r="C217" s="121"/>
      <c r="D217" s="71" t="s">
        <v>20</v>
      </c>
      <c r="E217" s="81">
        <f t="shared" si="92"/>
        <v>0</v>
      </c>
      <c r="F217" s="83">
        <v>0</v>
      </c>
      <c r="G217" s="83">
        <v>0</v>
      </c>
      <c r="H217" s="83">
        <v>0</v>
      </c>
      <c r="I217" s="83">
        <v>0</v>
      </c>
      <c r="J217" s="83">
        <v>0</v>
      </c>
      <c r="K217" s="83">
        <v>0</v>
      </c>
    </row>
    <row r="218" spans="1:12" ht="15.75" x14ac:dyDescent="0.25">
      <c r="A218" s="111" t="s">
        <v>135</v>
      </c>
      <c r="B218" s="114" t="s">
        <v>134</v>
      </c>
      <c r="C218" s="114" t="s">
        <v>30</v>
      </c>
      <c r="D218" s="17" t="s">
        <v>22</v>
      </c>
      <c r="E218" s="18">
        <f>F218+G218+H218+I218+J218+K218</f>
        <v>14697.21</v>
      </c>
      <c r="F218" s="61">
        <f t="shared" ref="F218:K218" si="96">F219+F220+F221+F222+F317</f>
        <v>5160.28</v>
      </c>
      <c r="G218" s="16">
        <f t="shared" si="96"/>
        <v>4347.6899999999996</v>
      </c>
      <c r="H218" s="16">
        <f t="shared" si="96"/>
        <v>89.24</v>
      </c>
      <c r="I218" s="16">
        <f t="shared" si="96"/>
        <v>1700</v>
      </c>
      <c r="J218" s="16">
        <f t="shared" si="96"/>
        <v>1700</v>
      </c>
      <c r="K218" s="16">
        <f t="shared" si="96"/>
        <v>1700</v>
      </c>
    </row>
    <row r="219" spans="1:12" ht="63" x14ac:dyDescent="0.25">
      <c r="A219" s="112"/>
      <c r="B219" s="115"/>
      <c r="C219" s="115"/>
      <c r="D219" s="19" t="s">
        <v>17</v>
      </c>
      <c r="E219" s="18">
        <f t="shared" ref="E219:E222" si="97">F219+G219+H219+I219+J219+K219</f>
        <v>12933.22</v>
      </c>
      <c r="F219" s="20">
        <v>3396.29</v>
      </c>
      <c r="G219" s="20">
        <v>4347.6899999999996</v>
      </c>
      <c r="H219" s="107">
        <v>89.24</v>
      </c>
      <c r="I219" s="20">
        <v>1700</v>
      </c>
      <c r="J219" s="20">
        <v>1700</v>
      </c>
      <c r="K219" s="20">
        <v>1700</v>
      </c>
      <c r="L219" s="5"/>
    </row>
    <row r="220" spans="1:12" ht="94.5" x14ac:dyDescent="0.25">
      <c r="A220" s="112"/>
      <c r="B220" s="115"/>
      <c r="C220" s="115"/>
      <c r="D220" s="19" t="s">
        <v>18</v>
      </c>
      <c r="E220" s="18">
        <f t="shared" si="97"/>
        <v>1763.99</v>
      </c>
      <c r="F220" s="20">
        <v>1763.99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</row>
    <row r="221" spans="1:12" ht="63" x14ac:dyDescent="0.25">
      <c r="A221" s="112"/>
      <c r="B221" s="115"/>
      <c r="C221" s="115"/>
      <c r="D221" s="19" t="s">
        <v>19</v>
      </c>
      <c r="E221" s="18">
        <f t="shared" si="97"/>
        <v>0</v>
      </c>
      <c r="F221" s="5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</row>
    <row r="222" spans="1:12" ht="78.75" x14ac:dyDescent="0.25">
      <c r="A222" s="113"/>
      <c r="B222" s="116"/>
      <c r="C222" s="116"/>
      <c r="D222" s="19" t="s">
        <v>20</v>
      </c>
      <c r="E222" s="18">
        <f t="shared" si="97"/>
        <v>0</v>
      </c>
      <c r="F222" s="5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</row>
    <row r="223" spans="1:12" ht="15.75" customHeight="1" x14ac:dyDescent="0.25">
      <c r="A223" s="111" t="s">
        <v>136</v>
      </c>
      <c r="B223" s="114" t="s">
        <v>137</v>
      </c>
      <c r="C223" s="114" t="s">
        <v>30</v>
      </c>
      <c r="D223" s="17" t="s">
        <v>22</v>
      </c>
      <c r="E223" s="18">
        <f>F223+G223+H223+I223+J223+K223</f>
        <v>5557.86</v>
      </c>
      <c r="F223" s="61">
        <f t="shared" ref="F223:K223" si="98">F224+F225+F226+F227+F322</f>
        <v>0</v>
      </c>
      <c r="G223" s="16">
        <f t="shared" si="98"/>
        <v>0</v>
      </c>
      <c r="H223" s="16">
        <f t="shared" si="98"/>
        <v>5557.86</v>
      </c>
      <c r="I223" s="16">
        <f t="shared" si="98"/>
        <v>0</v>
      </c>
      <c r="J223" s="16">
        <f t="shared" si="98"/>
        <v>0</v>
      </c>
      <c r="K223" s="16">
        <f t="shared" si="98"/>
        <v>0</v>
      </c>
    </row>
    <row r="224" spans="1:12" ht="63" x14ac:dyDescent="0.25">
      <c r="A224" s="112"/>
      <c r="B224" s="115"/>
      <c r="C224" s="115"/>
      <c r="D224" s="19" t="s">
        <v>17</v>
      </c>
      <c r="E224" s="18">
        <f t="shared" ref="E224:E227" si="99">F224+G224+H224+I224+J224+K224</f>
        <v>4685.8599999999997</v>
      </c>
      <c r="F224" s="20">
        <v>0</v>
      </c>
      <c r="G224" s="20">
        <v>0</v>
      </c>
      <c r="H224" s="107">
        <v>4685.8599999999997</v>
      </c>
      <c r="I224" s="20">
        <v>0</v>
      </c>
      <c r="J224" s="20">
        <v>0</v>
      </c>
      <c r="K224" s="20">
        <v>0</v>
      </c>
    </row>
    <row r="225" spans="1:12" ht="94.5" x14ac:dyDescent="0.25">
      <c r="A225" s="112"/>
      <c r="B225" s="115"/>
      <c r="C225" s="115"/>
      <c r="D225" s="19" t="s">
        <v>18</v>
      </c>
      <c r="E225" s="18">
        <f t="shared" si="99"/>
        <v>872</v>
      </c>
      <c r="F225" s="20">
        <v>0</v>
      </c>
      <c r="G225" s="20">
        <v>0</v>
      </c>
      <c r="H225" s="20">
        <v>872</v>
      </c>
      <c r="I225" s="20">
        <v>0</v>
      </c>
      <c r="J225" s="20">
        <v>0</v>
      </c>
      <c r="K225" s="20">
        <v>0</v>
      </c>
    </row>
    <row r="226" spans="1:12" ht="63" x14ac:dyDescent="0.25">
      <c r="A226" s="112"/>
      <c r="B226" s="115"/>
      <c r="C226" s="115"/>
      <c r="D226" s="19" t="s">
        <v>19</v>
      </c>
      <c r="E226" s="18">
        <f t="shared" si="99"/>
        <v>0</v>
      </c>
      <c r="F226" s="5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</row>
    <row r="227" spans="1:12" ht="78.75" x14ac:dyDescent="0.25">
      <c r="A227" s="113"/>
      <c r="B227" s="116"/>
      <c r="C227" s="116"/>
      <c r="D227" s="19" t="s">
        <v>20</v>
      </c>
      <c r="E227" s="18">
        <f t="shared" si="99"/>
        <v>0</v>
      </c>
      <c r="F227" s="5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</row>
    <row r="228" spans="1:12" ht="15.75" x14ac:dyDescent="0.25">
      <c r="A228" s="111" t="s">
        <v>121</v>
      </c>
      <c r="B228" s="126" t="s">
        <v>138</v>
      </c>
      <c r="C228" s="126" t="s">
        <v>30</v>
      </c>
      <c r="D228" s="36" t="s">
        <v>22</v>
      </c>
      <c r="E228" s="37">
        <f>F228+G228+H228+I228+J228+K228</f>
        <v>25181.879999999997</v>
      </c>
      <c r="F228" s="59">
        <f t="shared" ref="F228:K228" si="100">F229+F230+F231+F232+F322</f>
        <v>557</v>
      </c>
      <c r="G228" s="38">
        <f t="shared" si="100"/>
        <v>299.5</v>
      </c>
      <c r="H228" s="38">
        <f t="shared" si="100"/>
        <v>3113.25</v>
      </c>
      <c r="I228" s="38">
        <f t="shared" si="100"/>
        <v>7070.71</v>
      </c>
      <c r="J228" s="38">
        <f t="shared" si="100"/>
        <v>7070.71</v>
      </c>
      <c r="K228" s="38">
        <f t="shared" si="100"/>
        <v>7070.71</v>
      </c>
      <c r="L228" s="46"/>
    </row>
    <row r="229" spans="1:12" ht="63" x14ac:dyDescent="0.25">
      <c r="A229" s="112"/>
      <c r="B229" s="127"/>
      <c r="C229" s="127"/>
      <c r="D229" s="39" t="s">
        <v>17</v>
      </c>
      <c r="E229" s="37">
        <f t="shared" ref="E229:E232" si="101">F229+G229+H229+I229+J229+K229</f>
        <v>4181.88</v>
      </c>
      <c r="F229" s="40">
        <v>557</v>
      </c>
      <c r="G229" s="40">
        <v>299.5</v>
      </c>
      <c r="H229" s="108">
        <v>3113.25</v>
      </c>
      <c r="I229" s="40">
        <v>70.709999999999994</v>
      </c>
      <c r="J229" s="40">
        <v>70.709999999999994</v>
      </c>
      <c r="K229" s="40">
        <v>70.709999999999994</v>
      </c>
      <c r="L229" s="46"/>
    </row>
    <row r="230" spans="1:12" ht="94.5" x14ac:dyDescent="0.25">
      <c r="A230" s="112"/>
      <c r="B230" s="127"/>
      <c r="C230" s="127"/>
      <c r="D230" s="39" t="s">
        <v>18</v>
      </c>
      <c r="E230" s="37">
        <f t="shared" si="101"/>
        <v>21000</v>
      </c>
      <c r="F230" s="60">
        <v>0</v>
      </c>
      <c r="G230" s="40">
        <v>0</v>
      </c>
      <c r="H230" s="108">
        <v>0</v>
      </c>
      <c r="I230" s="40">
        <v>7000</v>
      </c>
      <c r="J230" s="40">
        <v>7000</v>
      </c>
      <c r="K230" s="40">
        <v>7000</v>
      </c>
      <c r="L230" s="46"/>
    </row>
    <row r="231" spans="1:12" ht="63" x14ac:dyDescent="0.25">
      <c r="A231" s="112"/>
      <c r="B231" s="127"/>
      <c r="C231" s="127"/>
      <c r="D231" s="39" t="s">
        <v>19</v>
      </c>
      <c r="E231" s="37">
        <f t="shared" si="101"/>
        <v>0</v>
      </c>
      <c r="F231" s="60">
        <v>0</v>
      </c>
      <c r="G231" s="40">
        <v>0</v>
      </c>
      <c r="H231" s="108">
        <v>0</v>
      </c>
      <c r="I231" s="40">
        <v>0</v>
      </c>
      <c r="J231" s="40">
        <v>0</v>
      </c>
      <c r="K231" s="40">
        <v>0</v>
      </c>
      <c r="L231" s="46"/>
    </row>
    <row r="232" spans="1:12" ht="78.75" x14ac:dyDescent="0.25">
      <c r="A232" s="113"/>
      <c r="B232" s="128"/>
      <c r="C232" s="128"/>
      <c r="D232" s="39" t="s">
        <v>20</v>
      </c>
      <c r="E232" s="37">
        <f t="shared" si="101"/>
        <v>0</v>
      </c>
      <c r="F232" s="60">
        <v>0</v>
      </c>
      <c r="G232" s="40">
        <v>0</v>
      </c>
      <c r="H232" s="40">
        <v>0</v>
      </c>
      <c r="I232" s="40">
        <v>0</v>
      </c>
      <c r="J232" s="40">
        <v>0</v>
      </c>
      <c r="K232" s="40">
        <v>0</v>
      </c>
      <c r="L232" s="46"/>
    </row>
    <row r="233" spans="1:12" ht="15.75" x14ac:dyDescent="0.25">
      <c r="A233" s="111" t="s">
        <v>139</v>
      </c>
      <c r="B233" s="114" t="s">
        <v>140</v>
      </c>
      <c r="C233" s="114" t="s">
        <v>30</v>
      </c>
      <c r="D233" s="17" t="s">
        <v>22</v>
      </c>
      <c r="E233" s="18">
        <f>F233+G233+H233+I233+J233+K233</f>
        <v>348674.22000000003</v>
      </c>
      <c r="F233" s="61">
        <f t="shared" ref="F233:K233" si="102">F234+F235+F236+F237+F327</f>
        <v>28953.23</v>
      </c>
      <c r="G233" s="16">
        <f>G234+G235+G236+G237+G327+2190</f>
        <v>37279.660000000003</v>
      </c>
      <c r="H233" s="16">
        <f t="shared" si="102"/>
        <v>176241.33000000002</v>
      </c>
      <c r="I233" s="16">
        <f t="shared" si="102"/>
        <v>35400</v>
      </c>
      <c r="J233" s="16">
        <f t="shared" si="102"/>
        <v>35400</v>
      </c>
      <c r="K233" s="16">
        <f t="shared" si="102"/>
        <v>35400</v>
      </c>
    </row>
    <row r="234" spans="1:12" ht="63" x14ac:dyDescent="0.25">
      <c r="A234" s="112"/>
      <c r="B234" s="115"/>
      <c r="C234" s="115"/>
      <c r="D234" s="19" t="s">
        <v>17</v>
      </c>
      <c r="E234" s="18">
        <f t="shared" ref="E234:E237" si="103">F234+G234+H234+I234+J234+K234</f>
        <v>3602.84</v>
      </c>
      <c r="F234" s="20">
        <v>289.52999999999997</v>
      </c>
      <c r="G234" s="20">
        <v>350.9</v>
      </c>
      <c r="H234" s="109">
        <v>1762.41</v>
      </c>
      <c r="I234" s="20">
        <v>400</v>
      </c>
      <c r="J234" s="20">
        <v>400</v>
      </c>
      <c r="K234" s="20">
        <v>400</v>
      </c>
      <c r="L234" s="5"/>
    </row>
    <row r="235" spans="1:12" ht="94.5" x14ac:dyDescent="0.25">
      <c r="A235" s="112"/>
      <c r="B235" s="115"/>
      <c r="C235" s="115"/>
      <c r="D235" s="19" t="s">
        <v>18</v>
      </c>
      <c r="E235" s="18">
        <f t="shared" si="103"/>
        <v>342881.38</v>
      </c>
      <c r="F235" s="20">
        <v>28663.7</v>
      </c>
      <c r="G235" s="20">
        <v>34738.76</v>
      </c>
      <c r="H235" s="107">
        <v>174478.92</v>
      </c>
      <c r="I235" s="100">
        <v>35000</v>
      </c>
      <c r="J235" s="20">
        <v>35000</v>
      </c>
      <c r="K235" s="20">
        <v>35000</v>
      </c>
    </row>
    <row r="236" spans="1:12" ht="63" x14ac:dyDescent="0.25">
      <c r="A236" s="112"/>
      <c r="B236" s="115"/>
      <c r="C236" s="115"/>
      <c r="D236" s="19" t="s">
        <v>19</v>
      </c>
      <c r="E236" s="18">
        <f t="shared" si="103"/>
        <v>0</v>
      </c>
      <c r="F236" s="5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</row>
    <row r="237" spans="1:12" ht="78.75" x14ac:dyDescent="0.25">
      <c r="A237" s="113"/>
      <c r="B237" s="116"/>
      <c r="C237" s="116"/>
      <c r="D237" s="19" t="s">
        <v>20</v>
      </c>
      <c r="E237" s="18">
        <f t="shared" si="103"/>
        <v>0</v>
      </c>
      <c r="F237" s="5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</row>
    <row r="238" spans="1:12" ht="15.75" x14ac:dyDescent="0.25">
      <c r="A238" s="111" t="s">
        <v>141</v>
      </c>
      <c r="B238" s="114" t="s">
        <v>142</v>
      </c>
      <c r="C238" s="114" t="s">
        <v>30</v>
      </c>
      <c r="D238" s="17" t="s">
        <v>22</v>
      </c>
      <c r="E238" s="18">
        <f>F238+G238+H238+I238+J238+K238</f>
        <v>648528.16</v>
      </c>
      <c r="F238" s="16">
        <f t="shared" ref="F238:K238" si="104">F239+F240+F241+F242+F332</f>
        <v>99916.43</v>
      </c>
      <c r="G238" s="16">
        <f t="shared" si="104"/>
        <v>160258.65</v>
      </c>
      <c r="H238" s="16">
        <f t="shared" si="104"/>
        <v>90282.74</v>
      </c>
      <c r="I238" s="16">
        <f t="shared" si="104"/>
        <v>99356.78</v>
      </c>
      <c r="J238" s="16">
        <f t="shared" si="104"/>
        <v>99356.78</v>
      </c>
      <c r="K238" s="16">
        <f t="shared" si="104"/>
        <v>99356.78</v>
      </c>
    </row>
    <row r="239" spans="1:12" ht="63" x14ac:dyDescent="0.25">
      <c r="A239" s="112"/>
      <c r="B239" s="115"/>
      <c r="C239" s="115"/>
      <c r="D239" s="19" t="s">
        <v>17</v>
      </c>
      <c r="E239" s="18">
        <f t="shared" ref="E239:E242" si="105">F239+G239+H239+I239+J239+K239</f>
        <v>4823.16</v>
      </c>
      <c r="F239" s="20">
        <v>999.17</v>
      </c>
      <c r="G239" s="20">
        <v>1602.59</v>
      </c>
      <c r="H239" s="108">
        <v>902.84</v>
      </c>
      <c r="I239" s="20">
        <v>439.52</v>
      </c>
      <c r="J239" s="20">
        <v>439.52</v>
      </c>
      <c r="K239" s="20">
        <v>439.52</v>
      </c>
    </row>
    <row r="240" spans="1:12" ht="94.5" x14ac:dyDescent="0.25">
      <c r="A240" s="112"/>
      <c r="B240" s="115"/>
      <c r="C240" s="115"/>
      <c r="D240" s="19" t="s">
        <v>18</v>
      </c>
      <c r="E240" s="18">
        <f t="shared" si="105"/>
        <v>22263.8</v>
      </c>
      <c r="F240" s="20">
        <v>4945.8599999999997</v>
      </c>
      <c r="G240" s="20">
        <v>1586.56</v>
      </c>
      <c r="H240" s="108">
        <v>893.8</v>
      </c>
      <c r="I240" s="20">
        <v>4945.8599999999997</v>
      </c>
      <c r="J240" s="20">
        <v>4945.8599999999997</v>
      </c>
      <c r="K240" s="20">
        <v>4945.8599999999997</v>
      </c>
    </row>
    <row r="241" spans="1:12" ht="63" x14ac:dyDescent="0.25">
      <c r="A241" s="112"/>
      <c r="B241" s="115"/>
      <c r="C241" s="115"/>
      <c r="D241" s="19" t="s">
        <v>19</v>
      </c>
      <c r="E241" s="18">
        <f t="shared" si="105"/>
        <v>621441.20000000007</v>
      </c>
      <c r="F241" s="20">
        <v>93971.4</v>
      </c>
      <c r="G241" s="20">
        <v>157069.5</v>
      </c>
      <c r="H241" s="108">
        <v>88486.1</v>
      </c>
      <c r="I241" s="20">
        <v>93971.4</v>
      </c>
      <c r="J241" s="20">
        <v>93971.4</v>
      </c>
      <c r="K241" s="20">
        <v>93971.4</v>
      </c>
    </row>
    <row r="242" spans="1:12" ht="78.75" x14ac:dyDescent="0.25">
      <c r="A242" s="113"/>
      <c r="B242" s="116"/>
      <c r="C242" s="116"/>
      <c r="D242" s="19" t="s">
        <v>20</v>
      </c>
      <c r="E242" s="18">
        <f t="shared" si="105"/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</row>
    <row r="243" spans="1:12" ht="15.6" customHeight="1" x14ac:dyDescent="0.25">
      <c r="A243" s="111" t="s">
        <v>144</v>
      </c>
      <c r="B243" s="114" t="s">
        <v>143</v>
      </c>
      <c r="C243" s="114" t="s">
        <v>30</v>
      </c>
      <c r="D243" s="17" t="s">
        <v>22</v>
      </c>
      <c r="E243" s="18">
        <f>F243+G243+H243+I243+J243+K243</f>
        <v>3689.34</v>
      </c>
      <c r="F243" s="61">
        <f t="shared" ref="F243:K243" si="106">F244+F245+F246+F247+F337</f>
        <v>0</v>
      </c>
      <c r="G243" s="16">
        <f t="shared" si="106"/>
        <v>0</v>
      </c>
      <c r="H243" s="16">
        <f t="shared" si="106"/>
        <v>3689.34</v>
      </c>
      <c r="I243" s="16">
        <f t="shared" si="106"/>
        <v>0</v>
      </c>
      <c r="J243" s="16">
        <f t="shared" si="106"/>
        <v>0</v>
      </c>
      <c r="K243" s="16">
        <f t="shared" si="106"/>
        <v>0</v>
      </c>
    </row>
    <row r="244" spans="1:12" ht="63" x14ac:dyDescent="0.25">
      <c r="A244" s="112"/>
      <c r="B244" s="115"/>
      <c r="C244" s="115"/>
      <c r="D244" s="19" t="s">
        <v>17</v>
      </c>
      <c r="E244" s="18">
        <f t="shared" ref="E244:E247" si="107">F244+G244+H244+I244+J244+K244</f>
        <v>4.8099999999999996</v>
      </c>
      <c r="F244" s="20">
        <v>0</v>
      </c>
      <c r="G244" s="20">
        <v>0</v>
      </c>
      <c r="H244" s="107">
        <v>4.8099999999999996</v>
      </c>
      <c r="I244" s="20">
        <v>0</v>
      </c>
      <c r="J244" s="20">
        <v>0</v>
      </c>
      <c r="K244" s="20">
        <v>0</v>
      </c>
    </row>
    <row r="245" spans="1:12" ht="94.5" x14ac:dyDescent="0.25">
      <c r="A245" s="112"/>
      <c r="B245" s="115"/>
      <c r="C245" s="115"/>
      <c r="D245" s="19" t="s">
        <v>18</v>
      </c>
      <c r="E245" s="18">
        <f t="shared" si="107"/>
        <v>0</v>
      </c>
      <c r="F245" s="20">
        <v>0</v>
      </c>
      <c r="G245" s="20">
        <v>0</v>
      </c>
      <c r="H245" s="107">
        <v>0</v>
      </c>
      <c r="I245" s="20">
        <v>0</v>
      </c>
      <c r="J245" s="20">
        <v>0</v>
      </c>
      <c r="K245" s="20">
        <v>0</v>
      </c>
      <c r="L245" s="4"/>
    </row>
    <row r="246" spans="1:12" ht="63" x14ac:dyDescent="0.25">
      <c r="A246" s="112"/>
      <c r="B246" s="115"/>
      <c r="C246" s="115"/>
      <c r="D246" s="19" t="s">
        <v>19</v>
      </c>
      <c r="E246" s="18">
        <f t="shared" si="107"/>
        <v>3684.53</v>
      </c>
      <c r="F246" s="20">
        <v>0</v>
      </c>
      <c r="G246" s="20">
        <v>0</v>
      </c>
      <c r="H246" s="107">
        <v>3684.53</v>
      </c>
      <c r="I246" s="20">
        <v>0</v>
      </c>
      <c r="J246" s="20">
        <v>0</v>
      </c>
      <c r="K246" s="20">
        <v>0</v>
      </c>
      <c r="L246" s="4"/>
    </row>
    <row r="247" spans="1:12" ht="78.75" x14ac:dyDescent="0.25">
      <c r="A247" s="113"/>
      <c r="B247" s="116"/>
      <c r="C247" s="116"/>
      <c r="D247" s="19" t="s">
        <v>20</v>
      </c>
      <c r="E247" s="18">
        <f t="shared" si="107"/>
        <v>0</v>
      </c>
      <c r="F247" s="5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</row>
    <row r="248" spans="1:12" ht="15.75" customHeight="1" x14ac:dyDescent="0.25">
      <c r="A248" s="111" t="s">
        <v>145</v>
      </c>
      <c r="B248" s="114" t="s">
        <v>146</v>
      </c>
      <c r="C248" s="114" t="s">
        <v>30</v>
      </c>
      <c r="D248" s="17" t="s">
        <v>22</v>
      </c>
      <c r="E248" s="18">
        <f>F248+G248+H248+I248+J248+K248</f>
        <v>113.17999999999999</v>
      </c>
      <c r="F248" s="61">
        <f t="shared" ref="F248:K248" si="108">F249+F250+F251+F252+F342</f>
        <v>0</v>
      </c>
      <c r="G248" s="16">
        <f t="shared" si="108"/>
        <v>0</v>
      </c>
      <c r="H248" s="16">
        <f t="shared" si="108"/>
        <v>113.17999999999999</v>
      </c>
      <c r="I248" s="16">
        <f t="shared" si="108"/>
        <v>0</v>
      </c>
      <c r="J248" s="16">
        <f t="shared" si="108"/>
        <v>0</v>
      </c>
      <c r="K248" s="16">
        <f t="shared" si="108"/>
        <v>0</v>
      </c>
    </row>
    <row r="249" spans="1:12" ht="63" x14ac:dyDescent="0.25">
      <c r="A249" s="112"/>
      <c r="B249" s="115"/>
      <c r="C249" s="115"/>
      <c r="D249" s="19" t="s">
        <v>17</v>
      </c>
      <c r="E249" s="18">
        <f t="shared" ref="E249:E252" si="109">F249+G249+H249+I249+J249+K249</f>
        <v>75.959999999999994</v>
      </c>
      <c r="F249" s="20">
        <v>0</v>
      </c>
      <c r="G249" s="20">
        <v>0</v>
      </c>
      <c r="H249" s="107">
        <v>75.959999999999994</v>
      </c>
      <c r="I249" s="20">
        <v>0</v>
      </c>
      <c r="J249" s="20">
        <v>0</v>
      </c>
      <c r="K249" s="20">
        <v>0</v>
      </c>
    </row>
    <row r="250" spans="1:12" ht="94.5" x14ac:dyDescent="0.25">
      <c r="A250" s="112"/>
      <c r="B250" s="115"/>
      <c r="C250" s="115"/>
      <c r="D250" s="19" t="s">
        <v>18</v>
      </c>
      <c r="E250" s="18">
        <f t="shared" si="109"/>
        <v>37.22</v>
      </c>
      <c r="F250" s="20">
        <v>0</v>
      </c>
      <c r="G250" s="20">
        <v>0</v>
      </c>
      <c r="H250" s="107">
        <v>37.22</v>
      </c>
      <c r="I250" s="20">
        <v>0</v>
      </c>
      <c r="J250" s="20">
        <v>0</v>
      </c>
      <c r="K250" s="20">
        <v>0</v>
      </c>
    </row>
    <row r="251" spans="1:12" ht="63" x14ac:dyDescent="0.25">
      <c r="A251" s="112"/>
      <c r="B251" s="115"/>
      <c r="C251" s="115"/>
      <c r="D251" s="19" t="s">
        <v>19</v>
      </c>
      <c r="E251" s="18">
        <f t="shared" si="109"/>
        <v>0</v>
      </c>
      <c r="F251" s="20">
        <v>0</v>
      </c>
      <c r="G251" s="20">
        <v>0</v>
      </c>
      <c r="H251" s="107">
        <v>0</v>
      </c>
      <c r="I251" s="20">
        <v>0</v>
      </c>
      <c r="J251" s="20">
        <v>0</v>
      </c>
      <c r="K251" s="20">
        <v>0</v>
      </c>
    </row>
    <row r="252" spans="1:12" ht="78.75" x14ac:dyDescent="0.25">
      <c r="A252" s="113"/>
      <c r="B252" s="116"/>
      <c r="C252" s="116"/>
      <c r="D252" s="19" t="s">
        <v>20</v>
      </c>
      <c r="E252" s="18">
        <f t="shared" si="109"/>
        <v>0</v>
      </c>
      <c r="F252" s="5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</row>
    <row r="253" spans="1:12" ht="15.75" x14ac:dyDescent="0.25">
      <c r="A253" s="111" t="s">
        <v>82</v>
      </c>
      <c r="B253" s="114" t="s">
        <v>83</v>
      </c>
      <c r="C253" s="114" t="s">
        <v>30</v>
      </c>
      <c r="D253" s="17" t="s">
        <v>22</v>
      </c>
      <c r="E253" s="18">
        <f>F253+G253+H253+I253+J253+K253</f>
        <v>2146.92</v>
      </c>
      <c r="F253" s="61">
        <f t="shared" ref="F253" si="110">F254+F255+F256+F257+F337</f>
        <v>354</v>
      </c>
      <c r="G253" s="16">
        <f t="shared" ref="G253" si="111">G254+G255+G256+G257+G337</f>
        <v>292.92</v>
      </c>
      <c r="H253" s="16">
        <f t="shared" ref="H253" si="112">H254+H255+H256+H257+H337</f>
        <v>0</v>
      </c>
      <c r="I253" s="16">
        <f t="shared" ref="I253" si="113">I254+I255+I256+I257+I337</f>
        <v>500</v>
      </c>
      <c r="J253" s="16">
        <f t="shared" ref="J253" si="114">J254+J255+J256+J257+J337</f>
        <v>500</v>
      </c>
      <c r="K253" s="16">
        <f t="shared" ref="K253" si="115">K254+K255+K256+K257+K337</f>
        <v>500</v>
      </c>
    </row>
    <row r="254" spans="1:12" ht="63" x14ac:dyDescent="0.25">
      <c r="A254" s="112"/>
      <c r="B254" s="115"/>
      <c r="C254" s="115"/>
      <c r="D254" s="19" t="s">
        <v>17</v>
      </c>
      <c r="E254" s="18">
        <f t="shared" ref="E254:E257" si="116">F254+G254+H254+I254+J254+K254</f>
        <v>2146.92</v>
      </c>
      <c r="F254" s="20">
        <v>354</v>
      </c>
      <c r="G254" s="20">
        <v>292.92</v>
      </c>
      <c r="H254" s="20">
        <v>0</v>
      </c>
      <c r="I254" s="20">
        <v>500</v>
      </c>
      <c r="J254" s="20">
        <v>500</v>
      </c>
      <c r="K254" s="20">
        <v>500</v>
      </c>
    </row>
    <row r="255" spans="1:12" ht="94.5" x14ac:dyDescent="0.25">
      <c r="A255" s="112"/>
      <c r="B255" s="115"/>
      <c r="C255" s="115"/>
      <c r="D255" s="19" t="s">
        <v>18</v>
      </c>
      <c r="E255" s="18">
        <f t="shared" si="116"/>
        <v>0</v>
      </c>
      <c r="F255" s="5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</row>
    <row r="256" spans="1:12" ht="63" x14ac:dyDescent="0.25">
      <c r="A256" s="112"/>
      <c r="B256" s="115"/>
      <c r="C256" s="115"/>
      <c r="D256" s="19" t="s">
        <v>19</v>
      </c>
      <c r="E256" s="18">
        <f t="shared" si="116"/>
        <v>0</v>
      </c>
      <c r="F256" s="5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</row>
    <row r="257" spans="1:11" ht="78.75" x14ac:dyDescent="0.25">
      <c r="A257" s="113"/>
      <c r="B257" s="116"/>
      <c r="C257" s="116"/>
      <c r="D257" s="19" t="s">
        <v>20</v>
      </c>
      <c r="E257" s="18">
        <f t="shared" si="116"/>
        <v>0</v>
      </c>
      <c r="F257" s="5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</row>
    <row r="258" spans="1:11" ht="15.75" customHeight="1" x14ac:dyDescent="0.25">
      <c r="A258" s="111">
        <v>720203000</v>
      </c>
      <c r="B258" s="114" t="s">
        <v>111</v>
      </c>
      <c r="C258" s="114" t="s">
        <v>30</v>
      </c>
      <c r="D258" s="17" t="s">
        <v>22</v>
      </c>
      <c r="E258" s="18">
        <f>F258+G258+H258+I258+J258+K258</f>
        <v>6260.87</v>
      </c>
      <c r="F258" s="61">
        <f t="shared" ref="F258:K258" si="117">F259+F260+F261+F262+F337</f>
        <v>0</v>
      </c>
      <c r="G258" s="16">
        <f t="shared" si="117"/>
        <v>4760.87</v>
      </c>
      <c r="H258" s="16">
        <f t="shared" si="117"/>
        <v>0</v>
      </c>
      <c r="I258" s="16">
        <f t="shared" si="117"/>
        <v>500</v>
      </c>
      <c r="J258" s="16">
        <f t="shared" si="117"/>
        <v>500</v>
      </c>
      <c r="K258" s="16">
        <f t="shared" si="117"/>
        <v>500</v>
      </c>
    </row>
    <row r="259" spans="1:11" ht="63" x14ac:dyDescent="0.25">
      <c r="A259" s="112"/>
      <c r="B259" s="115"/>
      <c r="C259" s="115"/>
      <c r="D259" s="19" t="s">
        <v>17</v>
      </c>
      <c r="E259" s="18">
        <f t="shared" ref="E259:E262" si="118">F259+G259+H259+I259+J259+K259</f>
        <v>4727.87</v>
      </c>
      <c r="F259" s="5">
        <v>0</v>
      </c>
      <c r="G259" s="20">
        <v>3227.87</v>
      </c>
      <c r="H259" s="20">
        <v>0</v>
      </c>
      <c r="I259" s="20">
        <v>500</v>
      </c>
      <c r="J259" s="20">
        <v>500</v>
      </c>
      <c r="K259" s="20">
        <v>500</v>
      </c>
    </row>
    <row r="260" spans="1:11" ht="94.5" x14ac:dyDescent="0.25">
      <c r="A260" s="112"/>
      <c r="B260" s="115"/>
      <c r="C260" s="115"/>
      <c r="D260" s="19" t="s">
        <v>18</v>
      </c>
      <c r="E260" s="18">
        <f t="shared" si="118"/>
        <v>1533</v>
      </c>
      <c r="F260" s="5">
        <v>0</v>
      </c>
      <c r="G260" s="20">
        <v>1533</v>
      </c>
      <c r="H260" s="20">
        <v>0</v>
      </c>
      <c r="I260" s="20">
        <v>0</v>
      </c>
      <c r="J260" s="20">
        <v>0</v>
      </c>
      <c r="K260" s="20">
        <v>0</v>
      </c>
    </row>
    <row r="261" spans="1:11" ht="63" x14ac:dyDescent="0.25">
      <c r="A261" s="112"/>
      <c r="B261" s="115"/>
      <c r="C261" s="115"/>
      <c r="D261" s="19" t="s">
        <v>19</v>
      </c>
      <c r="E261" s="18">
        <f t="shared" si="118"/>
        <v>0</v>
      </c>
      <c r="F261" s="5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</row>
    <row r="262" spans="1:11" ht="78.75" x14ac:dyDescent="0.25">
      <c r="A262" s="113"/>
      <c r="B262" s="116"/>
      <c r="C262" s="116"/>
      <c r="D262" s="19" t="s">
        <v>20</v>
      </c>
      <c r="E262" s="18">
        <f t="shared" si="118"/>
        <v>0</v>
      </c>
      <c r="F262" s="5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</row>
    <row r="263" spans="1:11" ht="15.75" customHeight="1" x14ac:dyDescent="0.25">
      <c r="A263" s="111" t="s">
        <v>123</v>
      </c>
      <c r="B263" s="114" t="s">
        <v>124</v>
      </c>
      <c r="C263" s="114" t="s">
        <v>30</v>
      </c>
      <c r="D263" s="17" t="s">
        <v>22</v>
      </c>
      <c r="E263" s="18">
        <f>F263+G263+H263+I263+J263+K263</f>
        <v>21626.26</v>
      </c>
      <c r="F263" s="61">
        <f t="shared" ref="F263:K263" si="119">F264+F265+F266+F267+F337</f>
        <v>0</v>
      </c>
      <c r="G263" s="16">
        <f t="shared" si="119"/>
        <v>0</v>
      </c>
      <c r="H263" s="16">
        <f t="shared" si="119"/>
        <v>21626.26</v>
      </c>
      <c r="I263" s="16">
        <f t="shared" si="119"/>
        <v>0</v>
      </c>
      <c r="J263" s="16">
        <f t="shared" si="119"/>
        <v>0</v>
      </c>
      <c r="K263" s="16">
        <f t="shared" si="119"/>
        <v>0</v>
      </c>
    </row>
    <row r="264" spans="1:11" ht="63" x14ac:dyDescent="0.25">
      <c r="A264" s="112"/>
      <c r="B264" s="115"/>
      <c r="C264" s="115"/>
      <c r="D264" s="19" t="s">
        <v>17</v>
      </c>
      <c r="E264" s="18">
        <f t="shared" ref="E264:E267" si="120">F264+G264+H264+I264+J264+K264</f>
        <v>0</v>
      </c>
      <c r="F264" s="20">
        <v>0</v>
      </c>
      <c r="G264" s="20">
        <v>0</v>
      </c>
      <c r="H264" s="20">
        <v>0</v>
      </c>
      <c r="I264" s="20">
        <v>0</v>
      </c>
      <c r="J264" s="20">
        <v>0</v>
      </c>
      <c r="K264" s="20">
        <v>0</v>
      </c>
    </row>
    <row r="265" spans="1:11" ht="94.5" x14ac:dyDescent="0.25">
      <c r="A265" s="112"/>
      <c r="B265" s="115"/>
      <c r="C265" s="115"/>
      <c r="D265" s="19" t="s">
        <v>18</v>
      </c>
      <c r="E265" s="18">
        <f t="shared" si="120"/>
        <v>216.26</v>
      </c>
      <c r="F265" s="20">
        <v>0</v>
      </c>
      <c r="G265" s="20">
        <v>0</v>
      </c>
      <c r="H265" s="107">
        <v>216.26</v>
      </c>
      <c r="I265" s="20">
        <v>0</v>
      </c>
      <c r="J265" s="20">
        <v>0</v>
      </c>
      <c r="K265" s="20">
        <v>0</v>
      </c>
    </row>
    <row r="266" spans="1:11" ht="63" x14ac:dyDescent="0.25">
      <c r="A266" s="112"/>
      <c r="B266" s="115"/>
      <c r="C266" s="115"/>
      <c r="D266" s="19" t="s">
        <v>19</v>
      </c>
      <c r="E266" s="18">
        <f t="shared" si="120"/>
        <v>21410</v>
      </c>
      <c r="F266" s="5">
        <v>0</v>
      </c>
      <c r="G266" s="20">
        <v>0</v>
      </c>
      <c r="H266" s="107">
        <v>21410</v>
      </c>
      <c r="I266" s="20">
        <v>0</v>
      </c>
      <c r="J266" s="20">
        <v>0</v>
      </c>
      <c r="K266" s="20">
        <v>0</v>
      </c>
    </row>
    <row r="267" spans="1:11" ht="78.75" x14ac:dyDescent="0.25">
      <c r="A267" s="113"/>
      <c r="B267" s="116"/>
      <c r="C267" s="116"/>
      <c r="D267" s="19" t="s">
        <v>20</v>
      </c>
      <c r="E267" s="18">
        <f t="shared" si="120"/>
        <v>0</v>
      </c>
      <c r="F267" s="5">
        <v>0</v>
      </c>
      <c r="G267" s="20">
        <v>0</v>
      </c>
      <c r="H267" s="107">
        <v>0</v>
      </c>
      <c r="I267" s="20">
        <v>0</v>
      </c>
      <c r="J267" s="20">
        <v>0</v>
      </c>
      <c r="K267" s="20">
        <v>0</v>
      </c>
    </row>
    <row r="268" spans="1:11" ht="15.75" x14ac:dyDescent="0.25">
      <c r="A268" s="111" t="s">
        <v>100</v>
      </c>
      <c r="B268" s="114" t="s">
        <v>133</v>
      </c>
      <c r="C268" s="114" t="s">
        <v>30</v>
      </c>
      <c r="D268" s="17" t="s">
        <v>22</v>
      </c>
      <c r="E268" s="18">
        <f>F268+G268+H268+I268+J268+K268</f>
        <v>33670.19</v>
      </c>
      <c r="F268" s="61">
        <f t="shared" ref="F268:K268" si="121">F269+F270+F271+F272+F342</f>
        <v>8393.66</v>
      </c>
      <c r="G268" s="16">
        <f t="shared" si="121"/>
        <v>15511.220000000001</v>
      </c>
      <c r="H268" s="16">
        <f t="shared" si="121"/>
        <v>8265.31</v>
      </c>
      <c r="I268" s="16">
        <f t="shared" si="121"/>
        <v>500</v>
      </c>
      <c r="J268" s="16">
        <f t="shared" si="121"/>
        <v>500</v>
      </c>
      <c r="K268" s="16">
        <f t="shared" si="121"/>
        <v>500</v>
      </c>
    </row>
    <row r="269" spans="1:11" ht="63" x14ac:dyDescent="0.25">
      <c r="A269" s="112"/>
      <c r="B269" s="115"/>
      <c r="C269" s="115"/>
      <c r="D269" s="19" t="s">
        <v>17</v>
      </c>
      <c r="E269" s="18">
        <f t="shared" ref="E269:E272" si="122">F269+G269+H269+I269+J269+K269</f>
        <v>1950.34</v>
      </c>
      <c r="F269" s="20">
        <v>129.91999999999999</v>
      </c>
      <c r="G269" s="20">
        <v>155.11000000000001</v>
      </c>
      <c r="H269" s="107">
        <v>165.31</v>
      </c>
      <c r="I269" s="20">
        <v>500</v>
      </c>
      <c r="J269" s="20">
        <v>500</v>
      </c>
      <c r="K269" s="20">
        <v>500</v>
      </c>
    </row>
    <row r="270" spans="1:11" ht="94.5" x14ac:dyDescent="0.25">
      <c r="A270" s="112"/>
      <c r="B270" s="115"/>
      <c r="C270" s="115"/>
      <c r="D270" s="19" t="s">
        <v>18</v>
      </c>
      <c r="E270" s="18">
        <f t="shared" si="122"/>
        <v>31719.85</v>
      </c>
      <c r="F270" s="20">
        <v>8263.74</v>
      </c>
      <c r="G270" s="20">
        <v>15356.11</v>
      </c>
      <c r="H270" s="107">
        <v>8100</v>
      </c>
      <c r="I270" s="20">
        <v>0</v>
      </c>
      <c r="J270" s="20">
        <v>0</v>
      </c>
      <c r="K270" s="20">
        <v>0</v>
      </c>
    </row>
    <row r="271" spans="1:11" ht="15.75" customHeight="1" x14ac:dyDescent="0.25">
      <c r="A271" s="112"/>
      <c r="B271" s="115"/>
      <c r="C271" s="115"/>
      <c r="D271" s="19" t="s">
        <v>19</v>
      </c>
      <c r="E271" s="18">
        <f t="shared" si="122"/>
        <v>0</v>
      </c>
      <c r="F271" s="5">
        <v>0</v>
      </c>
      <c r="G271" s="20">
        <v>0</v>
      </c>
      <c r="H271" s="20">
        <v>0</v>
      </c>
      <c r="I271" s="20">
        <v>0</v>
      </c>
      <c r="J271" s="20">
        <v>0</v>
      </c>
      <c r="K271" s="20">
        <v>0</v>
      </c>
    </row>
    <row r="272" spans="1:11" ht="78.75" x14ac:dyDescent="0.25">
      <c r="A272" s="113"/>
      <c r="B272" s="116"/>
      <c r="C272" s="116"/>
      <c r="D272" s="19" t="s">
        <v>20</v>
      </c>
      <c r="E272" s="18">
        <f t="shared" si="122"/>
        <v>0</v>
      </c>
      <c r="F272" s="5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</row>
    <row r="273" spans="1:11" ht="15.75" x14ac:dyDescent="0.25">
      <c r="A273" s="119" t="s">
        <v>59</v>
      </c>
      <c r="B273" s="119" t="s">
        <v>40</v>
      </c>
      <c r="C273" s="119" t="s">
        <v>30</v>
      </c>
      <c r="D273" s="69" t="s">
        <v>22</v>
      </c>
      <c r="E273" s="81">
        <f>F273+G273+H273+I273+J273+K273</f>
        <v>6668.21</v>
      </c>
      <c r="F273" s="82">
        <f>F274+F275+F276+F277</f>
        <v>765.48</v>
      </c>
      <c r="G273" s="82">
        <f t="shared" ref="G273:K273" si="123">G274+G275+G276+G277</f>
        <v>1858.24</v>
      </c>
      <c r="H273" s="82">
        <f t="shared" si="123"/>
        <v>2094.4899999999998</v>
      </c>
      <c r="I273" s="82">
        <f t="shared" si="123"/>
        <v>650</v>
      </c>
      <c r="J273" s="82">
        <f t="shared" si="123"/>
        <v>650</v>
      </c>
      <c r="K273" s="82">
        <f t="shared" si="123"/>
        <v>650</v>
      </c>
    </row>
    <row r="274" spans="1:11" ht="63" x14ac:dyDescent="0.25">
      <c r="A274" s="120"/>
      <c r="B274" s="120"/>
      <c r="C274" s="120"/>
      <c r="D274" s="71" t="s">
        <v>17</v>
      </c>
      <c r="E274" s="81">
        <f t="shared" ref="E274:E277" si="124">F274+G274+H274+I274+J274+K274</f>
        <v>5408.13</v>
      </c>
      <c r="F274" s="83">
        <v>672.12</v>
      </c>
      <c r="G274" s="83">
        <v>1858.24</v>
      </c>
      <c r="H274" s="83">
        <v>927.77</v>
      </c>
      <c r="I274" s="83">
        <v>650</v>
      </c>
      <c r="J274" s="83">
        <v>650</v>
      </c>
      <c r="K274" s="83">
        <v>650</v>
      </c>
    </row>
    <row r="275" spans="1:11" ht="94.5" x14ac:dyDescent="0.25">
      <c r="A275" s="120"/>
      <c r="B275" s="120"/>
      <c r="C275" s="120"/>
      <c r="D275" s="71" t="s">
        <v>18</v>
      </c>
      <c r="E275" s="81">
        <f t="shared" si="124"/>
        <v>1260.08</v>
      </c>
      <c r="F275" s="83">
        <v>93.36</v>
      </c>
      <c r="G275" s="83">
        <v>0</v>
      </c>
      <c r="H275" s="83">
        <v>1166.72</v>
      </c>
      <c r="I275" s="83">
        <v>0</v>
      </c>
      <c r="J275" s="83">
        <v>0</v>
      </c>
      <c r="K275" s="83">
        <v>0</v>
      </c>
    </row>
    <row r="276" spans="1:11" ht="63" x14ac:dyDescent="0.25">
      <c r="A276" s="120"/>
      <c r="B276" s="120"/>
      <c r="C276" s="120"/>
      <c r="D276" s="71" t="s">
        <v>19</v>
      </c>
      <c r="E276" s="81">
        <f t="shared" si="124"/>
        <v>0</v>
      </c>
      <c r="F276" s="83">
        <v>0</v>
      </c>
      <c r="G276" s="83">
        <v>0</v>
      </c>
      <c r="H276" s="83">
        <v>0</v>
      </c>
      <c r="I276" s="83">
        <v>0</v>
      </c>
      <c r="J276" s="83">
        <v>0</v>
      </c>
      <c r="K276" s="83">
        <v>0</v>
      </c>
    </row>
    <row r="277" spans="1:11" ht="78.75" x14ac:dyDescent="0.25">
      <c r="A277" s="121"/>
      <c r="B277" s="121"/>
      <c r="C277" s="121"/>
      <c r="D277" s="71" t="s">
        <v>20</v>
      </c>
      <c r="E277" s="81">
        <f t="shared" si="124"/>
        <v>0</v>
      </c>
      <c r="F277" s="83">
        <v>0</v>
      </c>
      <c r="G277" s="83">
        <v>0</v>
      </c>
      <c r="H277" s="83">
        <v>0</v>
      </c>
      <c r="I277" s="83">
        <v>0</v>
      </c>
      <c r="J277" s="83">
        <v>0</v>
      </c>
      <c r="K277" s="83">
        <v>0</v>
      </c>
    </row>
    <row r="278" spans="1:11" ht="15.75" x14ac:dyDescent="0.25">
      <c r="A278" s="119" t="s">
        <v>60</v>
      </c>
      <c r="B278" s="119" t="s">
        <v>41</v>
      </c>
      <c r="C278" s="119" t="s">
        <v>30</v>
      </c>
      <c r="D278" s="69" t="s">
        <v>22</v>
      </c>
      <c r="E278" s="81">
        <f>F278+G278+H278+I278+J278+K278</f>
        <v>3033.076</v>
      </c>
      <c r="F278" s="82">
        <f>F279+F280+F281+F282</f>
        <v>1023.02</v>
      </c>
      <c r="G278" s="82">
        <f t="shared" ref="G278:K278" si="125">G279+G280+G281+G282</f>
        <v>323.70600000000002</v>
      </c>
      <c r="H278" s="82">
        <f t="shared" si="125"/>
        <v>1686.35</v>
      </c>
      <c r="I278" s="82">
        <f t="shared" si="125"/>
        <v>0</v>
      </c>
      <c r="J278" s="82">
        <f t="shared" si="125"/>
        <v>0</v>
      </c>
      <c r="K278" s="82">
        <f t="shared" si="125"/>
        <v>0</v>
      </c>
    </row>
    <row r="279" spans="1:11" ht="63" x14ac:dyDescent="0.25">
      <c r="A279" s="120"/>
      <c r="B279" s="120"/>
      <c r="C279" s="120"/>
      <c r="D279" s="71" t="s">
        <v>17</v>
      </c>
      <c r="E279" s="81">
        <f t="shared" ref="E279:E282" si="126">F279+G279+H279+I279+J279+K279</f>
        <v>1397.8760000000002</v>
      </c>
      <c r="F279" s="83">
        <v>787.82</v>
      </c>
      <c r="G279" s="83">
        <v>323.70600000000002</v>
      </c>
      <c r="H279" s="83">
        <v>286.35000000000002</v>
      </c>
      <c r="I279" s="83">
        <v>0</v>
      </c>
      <c r="J279" s="83">
        <v>0</v>
      </c>
      <c r="K279" s="83">
        <v>0</v>
      </c>
    </row>
    <row r="280" spans="1:11" ht="94.5" x14ac:dyDescent="0.25">
      <c r="A280" s="120"/>
      <c r="B280" s="120"/>
      <c r="C280" s="120"/>
      <c r="D280" s="71" t="s">
        <v>18</v>
      </c>
      <c r="E280" s="81">
        <f t="shared" si="126"/>
        <v>1635.2</v>
      </c>
      <c r="F280" s="83">
        <v>235.2</v>
      </c>
      <c r="G280" s="83">
        <v>0</v>
      </c>
      <c r="H280" s="83">
        <v>1400</v>
      </c>
      <c r="I280" s="83">
        <v>0</v>
      </c>
      <c r="J280" s="83">
        <v>0</v>
      </c>
      <c r="K280" s="83">
        <v>0</v>
      </c>
    </row>
    <row r="281" spans="1:11" ht="63" x14ac:dyDescent="0.25">
      <c r="A281" s="120"/>
      <c r="B281" s="120"/>
      <c r="C281" s="120"/>
      <c r="D281" s="71" t="s">
        <v>19</v>
      </c>
      <c r="E281" s="81">
        <f t="shared" si="126"/>
        <v>0</v>
      </c>
      <c r="F281" s="83">
        <v>0</v>
      </c>
      <c r="G281" s="83">
        <v>0</v>
      </c>
      <c r="H281" s="83">
        <v>0</v>
      </c>
      <c r="I281" s="83">
        <v>0</v>
      </c>
      <c r="J281" s="83">
        <v>0</v>
      </c>
      <c r="K281" s="83">
        <v>0</v>
      </c>
    </row>
    <row r="282" spans="1:11" ht="78.75" x14ac:dyDescent="0.25">
      <c r="A282" s="121"/>
      <c r="B282" s="121"/>
      <c r="C282" s="121"/>
      <c r="D282" s="71" t="s">
        <v>20</v>
      </c>
      <c r="E282" s="81">
        <f t="shared" si="126"/>
        <v>0</v>
      </c>
      <c r="F282" s="83">
        <v>0</v>
      </c>
      <c r="G282" s="83">
        <v>0</v>
      </c>
      <c r="H282" s="83">
        <v>0</v>
      </c>
      <c r="I282" s="83">
        <v>0</v>
      </c>
      <c r="J282" s="83">
        <v>0</v>
      </c>
      <c r="K282" s="83">
        <v>0</v>
      </c>
    </row>
    <row r="283" spans="1:11" ht="15.75" x14ac:dyDescent="0.25">
      <c r="A283" s="118" t="s">
        <v>31</v>
      </c>
      <c r="B283" s="118" t="s">
        <v>61</v>
      </c>
      <c r="C283" s="118" t="s">
        <v>28</v>
      </c>
      <c r="D283" s="48" t="s">
        <v>22</v>
      </c>
      <c r="E283" s="49">
        <f>F283+G283+H283+I283+J283+K283</f>
        <v>122714.98999999999</v>
      </c>
      <c r="F283" s="50">
        <f>F284+F285+F286+F287+F288</f>
        <v>19857.979999999996</v>
      </c>
      <c r="G283" s="50">
        <f t="shared" ref="G283:I283" si="127">G284+G285+G286+G287+G288</f>
        <v>22806.500000000004</v>
      </c>
      <c r="H283" s="47">
        <f t="shared" si="127"/>
        <v>24100.51</v>
      </c>
      <c r="I283" s="50">
        <f t="shared" si="127"/>
        <v>18650</v>
      </c>
      <c r="J283" s="50">
        <f t="shared" ref="J283:K283" si="128">J284+J285+J286+J287+J288</f>
        <v>18650</v>
      </c>
      <c r="K283" s="50">
        <f t="shared" si="128"/>
        <v>18650</v>
      </c>
    </row>
    <row r="284" spans="1:11" ht="63" x14ac:dyDescent="0.25">
      <c r="A284" s="118"/>
      <c r="B284" s="118"/>
      <c r="C284" s="118"/>
      <c r="D284" s="51" t="s">
        <v>17</v>
      </c>
      <c r="E284" s="49">
        <f t="shared" ref="E284:E288" si="129">F284+G284+H284+I284+J284+K284</f>
        <v>117805.38</v>
      </c>
      <c r="F284" s="52">
        <f>F290+F295+F300+F305+F320+F325+F330+F350+F360+F345</f>
        <v>16276.229999999998</v>
      </c>
      <c r="G284" s="52">
        <f>G290+G295+G300+G305+G320+G325+G340+G345+G350+G355+G360+G365</f>
        <v>21896.020000000004</v>
      </c>
      <c r="H284" s="52">
        <f>H290+H295+H300+H305+H320+H325+H340+H345+H350+H355+H360+H365+H315</f>
        <v>23683.129999999997</v>
      </c>
      <c r="I284" s="52">
        <f t="shared" ref="I284:K284" si="130">I290+I295+I300+I305+I320+I325+I340+I345+I350+I355+I360+I365</f>
        <v>18650</v>
      </c>
      <c r="J284" s="52">
        <f t="shared" si="130"/>
        <v>18650</v>
      </c>
      <c r="K284" s="52">
        <f t="shared" si="130"/>
        <v>18650</v>
      </c>
    </row>
    <row r="285" spans="1:11" ht="94.5" x14ac:dyDescent="0.25">
      <c r="A285" s="118"/>
      <c r="B285" s="118"/>
      <c r="C285" s="118"/>
      <c r="D285" s="51" t="s">
        <v>18</v>
      </c>
      <c r="E285" s="49">
        <f t="shared" si="129"/>
        <v>4909.6099999999997</v>
      </c>
      <c r="F285" s="52">
        <f>F291+F296+F301+F306+F321+F326+F331+F351+F361</f>
        <v>3581.75</v>
      </c>
      <c r="G285" s="52">
        <f>G296+G301+G306+G321+G326+G341+G346+G351+G356+G361+G366</f>
        <v>910.4799999999999</v>
      </c>
      <c r="H285" s="52">
        <f>H296+H301+H306+H321+H326+H341+H346+H351+H356+H361+H366+H316</f>
        <v>417.38</v>
      </c>
      <c r="I285" s="52">
        <f t="shared" ref="I285:K285" si="131">I296+I301+I306+I321+I326+I341+I346+I351+I356+I361+I366</f>
        <v>0</v>
      </c>
      <c r="J285" s="52">
        <f t="shared" si="131"/>
        <v>0</v>
      </c>
      <c r="K285" s="52">
        <f t="shared" si="131"/>
        <v>0</v>
      </c>
    </row>
    <row r="286" spans="1:11" ht="63" x14ac:dyDescent="0.25">
      <c r="A286" s="118"/>
      <c r="B286" s="118"/>
      <c r="C286" s="118"/>
      <c r="D286" s="51" t="s">
        <v>19</v>
      </c>
      <c r="E286" s="49">
        <f t="shared" si="129"/>
        <v>0</v>
      </c>
      <c r="F286" s="52">
        <v>0</v>
      </c>
      <c r="G286" s="52">
        <v>0</v>
      </c>
      <c r="H286" s="52">
        <v>0</v>
      </c>
      <c r="I286" s="52">
        <v>0</v>
      </c>
      <c r="J286" s="52">
        <v>0</v>
      </c>
      <c r="K286" s="52">
        <v>0</v>
      </c>
    </row>
    <row r="287" spans="1:11" ht="78.75" x14ac:dyDescent="0.25">
      <c r="A287" s="118"/>
      <c r="B287" s="118"/>
      <c r="C287" s="118"/>
      <c r="D287" s="51" t="s">
        <v>20</v>
      </c>
      <c r="E287" s="49">
        <f t="shared" si="129"/>
        <v>0</v>
      </c>
      <c r="F287" s="52">
        <v>0</v>
      </c>
      <c r="G287" s="52">
        <v>0</v>
      </c>
      <c r="H287" s="52">
        <v>0</v>
      </c>
      <c r="I287" s="52">
        <v>0</v>
      </c>
      <c r="J287" s="52">
        <v>0</v>
      </c>
      <c r="K287" s="52">
        <v>0</v>
      </c>
    </row>
    <row r="288" spans="1:11" ht="47.25" x14ac:dyDescent="0.25">
      <c r="A288" s="118"/>
      <c r="B288" s="118"/>
      <c r="C288" s="118"/>
      <c r="D288" s="51" t="s">
        <v>21</v>
      </c>
      <c r="E288" s="49">
        <f t="shared" si="129"/>
        <v>0</v>
      </c>
      <c r="F288" s="52">
        <v>0</v>
      </c>
      <c r="G288" s="52">
        <v>0</v>
      </c>
      <c r="H288" s="52">
        <v>0</v>
      </c>
      <c r="I288" s="52">
        <v>0</v>
      </c>
      <c r="J288" s="52">
        <v>0</v>
      </c>
      <c r="K288" s="52">
        <v>0</v>
      </c>
    </row>
    <row r="289" spans="1:12" ht="15.75" x14ac:dyDescent="0.25">
      <c r="A289" s="111" t="s">
        <v>126</v>
      </c>
      <c r="B289" s="114" t="s">
        <v>127</v>
      </c>
      <c r="C289" s="114" t="s">
        <v>28</v>
      </c>
      <c r="D289" s="17" t="s">
        <v>22</v>
      </c>
      <c r="E289" s="28">
        <f>F289+G289+H289+I289+J289+K292+K289</f>
        <v>5774.21</v>
      </c>
      <c r="F289" s="55">
        <f>F290+F291+F292+F293</f>
        <v>0</v>
      </c>
      <c r="G289" s="30">
        <f t="shared" ref="G289:K289" si="132">G290+G291+G292+G293</f>
        <v>0</v>
      </c>
      <c r="H289" s="30">
        <f t="shared" si="132"/>
        <v>5774.21</v>
      </c>
      <c r="I289" s="30">
        <f t="shared" si="132"/>
        <v>0</v>
      </c>
      <c r="J289" s="30">
        <f t="shared" si="132"/>
        <v>0</v>
      </c>
      <c r="K289" s="30">
        <f t="shared" si="132"/>
        <v>0</v>
      </c>
    </row>
    <row r="290" spans="1:12" ht="63" x14ac:dyDescent="0.25">
      <c r="A290" s="112"/>
      <c r="B290" s="115"/>
      <c r="C290" s="115"/>
      <c r="D290" s="19" t="s">
        <v>17</v>
      </c>
      <c r="E290" s="18">
        <f>F290+G290+H290+I290+J290+K290</f>
        <v>5774.21</v>
      </c>
      <c r="F290" s="5">
        <v>0</v>
      </c>
      <c r="G290" s="20">
        <v>0</v>
      </c>
      <c r="H290" s="20">
        <v>5774.21</v>
      </c>
      <c r="I290" s="20">
        <v>0</v>
      </c>
      <c r="J290" s="20">
        <v>0</v>
      </c>
      <c r="K290" s="20">
        <v>0</v>
      </c>
    </row>
    <row r="291" spans="1:12" ht="94.5" x14ac:dyDescent="0.25">
      <c r="A291" s="112"/>
      <c r="B291" s="115"/>
      <c r="C291" s="115"/>
      <c r="D291" s="19" t="s">
        <v>18</v>
      </c>
      <c r="E291" s="18">
        <f>F291+G291+H291+I291+J291+K291</f>
        <v>0</v>
      </c>
      <c r="F291" s="5">
        <v>0</v>
      </c>
      <c r="G291" s="20">
        <v>0</v>
      </c>
      <c r="H291" s="20">
        <v>0</v>
      </c>
      <c r="I291" s="20">
        <v>0</v>
      </c>
      <c r="J291" s="20">
        <v>0</v>
      </c>
      <c r="K291" s="20">
        <v>0</v>
      </c>
    </row>
    <row r="292" spans="1:12" ht="15.75" customHeight="1" x14ac:dyDescent="0.25">
      <c r="A292" s="112"/>
      <c r="B292" s="115"/>
      <c r="C292" s="115"/>
      <c r="D292" s="19" t="s">
        <v>19</v>
      </c>
      <c r="E292" s="18">
        <f>F292+G292+H292+I292+J292+K292</f>
        <v>0</v>
      </c>
      <c r="F292" s="5">
        <v>0</v>
      </c>
      <c r="G292" s="20">
        <v>0</v>
      </c>
      <c r="H292" s="20">
        <v>0</v>
      </c>
      <c r="I292" s="20">
        <v>0</v>
      </c>
      <c r="J292" s="20">
        <v>0</v>
      </c>
      <c r="K292" s="20">
        <v>0</v>
      </c>
    </row>
    <row r="293" spans="1:12" ht="78.75" x14ac:dyDescent="0.25">
      <c r="A293" s="113"/>
      <c r="B293" s="116"/>
      <c r="C293" s="116"/>
      <c r="D293" s="19" t="s">
        <v>20</v>
      </c>
      <c r="E293" s="18">
        <f>F293+G293+H293+I293+J293+K293</f>
        <v>0</v>
      </c>
      <c r="F293" s="5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</row>
    <row r="294" spans="1:12" ht="15.75" x14ac:dyDescent="0.25">
      <c r="A294" s="122" t="s">
        <v>128</v>
      </c>
      <c r="B294" s="117" t="s">
        <v>129</v>
      </c>
      <c r="C294" s="117" t="s">
        <v>28</v>
      </c>
      <c r="D294" s="42" t="s">
        <v>22</v>
      </c>
      <c r="E294" s="28">
        <f>F294+G294+H294+I294+J294+K294</f>
        <v>23818.68</v>
      </c>
      <c r="F294" s="55">
        <f>F295+F296+F297+F298</f>
        <v>5691.66</v>
      </c>
      <c r="G294" s="55">
        <f t="shared" ref="G294:K294" si="133">G295+G296+G297+G298</f>
        <v>5560.07</v>
      </c>
      <c r="H294" s="55">
        <f t="shared" si="133"/>
        <v>266.95</v>
      </c>
      <c r="I294" s="55">
        <f t="shared" si="133"/>
        <v>4100</v>
      </c>
      <c r="J294" s="55">
        <f t="shared" si="133"/>
        <v>4100</v>
      </c>
      <c r="K294" s="55">
        <f t="shared" si="133"/>
        <v>4100</v>
      </c>
    </row>
    <row r="295" spans="1:12" ht="63" x14ac:dyDescent="0.25">
      <c r="A295" s="122"/>
      <c r="B295" s="117"/>
      <c r="C295" s="117"/>
      <c r="D295" s="19" t="s">
        <v>17</v>
      </c>
      <c r="E295" s="18">
        <f t="shared" ref="E295:E298" si="134">F295+G295+H295+I295+J295+K295</f>
        <v>22021.31</v>
      </c>
      <c r="F295" s="20">
        <v>4917.46</v>
      </c>
      <c r="G295" s="20">
        <v>4798.51</v>
      </c>
      <c r="H295" s="107">
        <v>5.34</v>
      </c>
      <c r="I295" s="20">
        <v>4100</v>
      </c>
      <c r="J295" s="20">
        <v>4100</v>
      </c>
      <c r="K295" s="20">
        <v>4100</v>
      </c>
      <c r="L295" s="7"/>
    </row>
    <row r="296" spans="1:12" ht="94.5" x14ac:dyDescent="0.25">
      <c r="A296" s="122"/>
      <c r="B296" s="117"/>
      <c r="C296" s="117"/>
      <c r="D296" s="19" t="s">
        <v>18</v>
      </c>
      <c r="E296" s="18">
        <f t="shared" si="134"/>
        <v>1797.37</v>
      </c>
      <c r="F296" s="20">
        <v>774.2</v>
      </c>
      <c r="G296" s="20">
        <v>761.56</v>
      </c>
      <c r="H296" s="107">
        <v>261.61</v>
      </c>
      <c r="I296" s="20">
        <v>0</v>
      </c>
      <c r="J296" s="20">
        <v>0</v>
      </c>
      <c r="K296" s="20">
        <v>0</v>
      </c>
      <c r="L296" s="7"/>
    </row>
    <row r="297" spans="1:12" ht="63" x14ac:dyDescent="0.25">
      <c r="A297" s="122"/>
      <c r="B297" s="117"/>
      <c r="C297" s="117"/>
      <c r="D297" s="19" t="s">
        <v>19</v>
      </c>
      <c r="E297" s="18">
        <f t="shared" si="134"/>
        <v>0</v>
      </c>
      <c r="F297" s="20">
        <v>0</v>
      </c>
      <c r="G297" s="20">
        <v>0</v>
      </c>
      <c r="H297" s="107">
        <v>0</v>
      </c>
      <c r="I297" s="20">
        <v>0</v>
      </c>
      <c r="J297" s="20">
        <v>0</v>
      </c>
      <c r="K297" s="20">
        <v>0</v>
      </c>
      <c r="L297" s="7"/>
    </row>
    <row r="298" spans="1:12" ht="78.75" x14ac:dyDescent="0.25">
      <c r="A298" s="122"/>
      <c r="B298" s="117"/>
      <c r="C298" s="117"/>
      <c r="D298" s="19" t="s">
        <v>20</v>
      </c>
      <c r="E298" s="18">
        <f t="shared" si="134"/>
        <v>0</v>
      </c>
      <c r="F298" s="20">
        <v>0</v>
      </c>
      <c r="G298" s="20">
        <v>0</v>
      </c>
      <c r="H298" s="107">
        <v>0</v>
      </c>
      <c r="I298" s="20">
        <v>0</v>
      </c>
      <c r="J298" s="20">
        <v>0</v>
      </c>
      <c r="K298" s="20">
        <v>0</v>
      </c>
      <c r="L298" s="7"/>
    </row>
    <row r="299" spans="1:12" ht="15.75" x14ac:dyDescent="0.25">
      <c r="A299" s="111" t="s">
        <v>130</v>
      </c>
      <c r="B299" s="117" t="s">
        <v>85</v>
      </c>
      <c r="C299" s="114" t="s">
        <v>28</v>
      </c>
      <c r="D299" s="17" t="s">
        <v>22</v>
      </c>
      <c r="E299" s="18">
        <f>F299+G299+H299+I299+J299+K299</f>
        <v>12392.1</v>
      </c>
      <c r="F299" s="30">
        <f>F300+F301+F302+F303</f>
        <v>1859.85</v>
      </c>
      <c r="G299" s="30">
        <f t="shared" ref="G299:K299" si="135">G300+G301+G302+G303</f>
        <v>1871.4499999999998</v>
      </c>
      <c r="H299" s="30">
        <f t="shared" si="135"/>
        <v>4910.8</v>
      </c>
      <c r="I299" s="30">
        <f t="shared" si="135"/>
        <v>1250</v>
      </c>
      <c r="J299" s="30">
        <f t="shared" si="135"/>
        <v>1250</v>
      </c>
      <c r="K299" s="30">
        <f t="shared" si="135"/>
        <v>1250</v>
      </c>
    </row>
    <row r="300" spans="1:12" ht="63" x14ac:dyDescent="0.25">
      <c r="A300" s="112"/>
      <c r="B300" s="117"/>
      <c r="C300" s="115"/>
      <c r="D300" s="19" t="s">
        <v>17</v>
      </c>
      <c r="E300" s="18">
        <f t="shared" ref="E300:E303" si="136">F300+G300+H300+I300+J300+K300</f>
        <v>12241.15</v>
      </c>
      <c r="F300" s="20">
        <v>1774.74</v>
      </c>
      <c r="G300" s="20">
        <v>1805.61</v>
      </c>
      <c r="H300" s="107">
        <v>4910.8</v>
      </c>
      <c r="I300" s="20">
        <v>1250</v>
      </c>
      <c r="J300" s="20">
        <v>1250</v>
      </c>
      <c r="K300" s="20">
        <v>1250</v>
      </c>
    </row>
    <row r="301" spans="1:12" ht="94.5" x14ac:dyDescent="0.25">
      <c r="A301" s="112"/>
      <c r="B301" s="117"/>
      <c r="C301" s="115"/>
      <c r="D301" s="19" t="s">
        <v>18</v>
      </c>
      <c r="E301" s="18">
        <f t="shared" si="136"/>
        <v>150.94999999999999</v>
      </c>
      <c r="F301" s="20">
        <v>85.11</v>
      </c>
      <c r="G301" s="20">
        <v>65.84</v>
      </c>
      <c r="H301" s="20">
        <v>0</v>
      </c>
      <c r="I301" s="20">
        <v>0</v>
      </c>
      <c r="J301" s="20">
        <v>0</v>
      </c>
      <c r="K301" s="20">
        <v>0</v>
      </c>
    </row>
    <row r="302" spans="1:12" ht="63" x14ac:dyDescent="0.25">
      <c r="A302" s="112"/>
      <c r="B302" s="117"/>
      <c r="C302" s="115"/>
      <c r="D302" s="19" t="s">
        <v>19</v>
      </c>
      <c r="E302" s="18">
        <f t="shared" si="136"/>
        <v>0</v>
      </c>
      <c r="F302" s="5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</row>
    <row r="303" spans="1:12" ht="78.75" x14ac:dyDescent="0.25">
      <c r="A303" s="113"/>
      <c r="B303" s="117"/>
      <c r="C303" s="116"/>
      <c r="D303" s="19" t="s">
        <v>20</v>
      </c>
      <c r="E303" s="18">
        <f t="shared" si="136"/>
        <v>0</v>
      </c>
      <c r="F303" s="5">
        <v>0</v>
      </c>
      <c r="G303" s="20">
        <v>0</v>
      </c>
      <c r="H303" s="20">
        <v>0</v>
      </c>
      <c r="I303" s="20">
        <v>0</v>
      </c>
      <c r="J303" s="20">
        <v>0</v>
      </c>
      <c r="K303" s="20">
        <v>0</v>
      </c>
    </row>
    <row r="304" spans="1:12" ht="15.75" x14ac:dyDescent="0.25">
      <c r="A304" s="122" t="s">
        <v>120</v>
      </c>
      <c r="B304" s="117" t="s">
        <v>86</v>
      </c>
      <c r="C304" s="117" t="s">
        <v>28</v>
      </c>
      <c r="D304" s="42" t="s">
        <v>22</v>
      </c>
      <c r="E304" s="18">
        <f>F304+G304+H304+I304+J304+K307+K304</f>
        <v>29715.48</v>
      </c>
      <c r="F304" s="61">
        <f>F305+F306+F307+F308</f>
        <v>5772.97</v>
      </c>
      <c r="G304" s="16">
        <f t="shared" ref="G304:K304" si="137">G305+G306+G307+G308</f>
        <v>5697.31</v>
      </c>
      <c r="H304" s="16">
        <f t="shared" si="137"/>
        <v>3245.2</v>
      </c>
      <c r="I304" s="16">
        <f t="shared" si="137"/>
        <v>5000</v>
      </c>
      <c r="J304" s="16">
        <f t="shared" si="137"/>
        <v>5000</v>
      </c>
      <c r="K304" s="16">
        <f t="shared" si="137"/>
        <v>5000</v>
      </c>
    </row>
    <row r="305" spans="1:12" ht="63" x14ac:dyDescent="0.25">
      <c r="A305" s="122"/>
      <c r="B305" s="117"/>
      <c r="C305" s="117"/>
      <c r="D305" s="19" t="s">
        <v>17</v>
      </c>
      <c r="E305" s="18">
        <f>F305+G305+H305+I305+J305+K305</f>
        <v>28399.68</v>
      </c>
      <c r="F305" s="5">
        <f>F310+F315</f>
        <v>4457.17</v>
      </c>
      <c r="G305" s="20">
        <f>G310+G315</f>
        <v>5697.31</v>
      </c>
      <c r="H305" s="107">
        <v>3245.2</v>
      </c>
      <c r="I305" s="5">
        <f t="shared" ref="I305:K305" si="138">I310+I315</f>
        <v>5000</v>
      </c>
      <c r="J305" s="5">
        <f t="shared" si="138"/>
        <v>5000</v>
      </c>
      <c r="K305" s="5">
        <f t="shared" si="138"/>
        <v>5000</v>
      </c>
    </row>
    <row r="306" spans="1:12" ht="94.5" x14ac:dyDescent="0.25">
      <c r="A306" s="122"/>
      <c r="B306" s="117"/>
      <c r="C306" s="117"/>
      <c r="D306" s="19" t="s">
        <v>18</v>
      </c>
      <c r="E306" s="18">
        <f t="shared" ref="E306:E308" si="139">F306+G306+H306+I306+J306+K306</f>
        <v>1315.8</v>
      </c>
      <c r="F306" s="5">
        <f>F311+F316</f>
        <v>1315.8</v>
      </c>
      <c r="G306" s="20">
        <f>G311+G316</f>
        <v>0</v>
      </c>
      <c r="H306" s="20">
        <v>0</v>
      </c>
      <c r="I306" s="20">
        <v>0</v>
      </c>
      <c r="J306" s="20">
        <v>0</v>
      </c>
      <c r="K306" s="20">
        <v>0</v>
      </c>
    </row>
    <row r="307" spans="1:12" ht="63" x14ac:dyDescent="0.25">
      <c r="A307" s="122"/>
      <c r="B307" s="117"/>
      <c r="C307" s="117"/>
      <c r="D307" s="19" t="s">
        <v>19</v>
      </c>
      <c r="E307" s="18">
        <f t="shared" si="139"/>
        <v>0</v>
      </c>
      <c r="F307" s="5">
        <v>0</v>
      </c>
      <c r="G307" s="20">
        <v>0</v>
      </c>
      <c r="H307" s="20">
        <v>0</v>
      </c>
      <c r="I307" s="20">
        <v>0</v>
      </c>
      <c r="J307" s="20">
        <v>0</v>
      </c>
      <c r="K307" s="20">
        <v>0</v>
      </c>
    </row>
    <row r="308" spans="1:12" ht="78.75" x14ac:dyDescent="0.25">
      <c r="A308" s="122"/>
      <c r="B308" s="117"/>
      <c r="C308" s="117"/>
      <c r="D308" s="19" t="s">
        <v>20</v>
      </c>
      <c r="E308" s="18">
        <f t="shared" si="139"/>
        <v>0</v>
      </c>
      <c r="F308" s="5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</row>
    <row r="309" spans="1:12" ht="15.75" x14ac:dyDescent="0.25">
      <c r="A309" s="111" t="s">
        <v>74</v>
      </c>
      <c r="B309" s="114" t="s">
        <v>42</v>
      </c>
      <c r="C309" s="114" t="s">
        <v>28</v>
      </c>
      <c r="D309" s="17" t="s">
        <v>22</v>
      </c>
      <c r="E309" s="18">
        <f>F309+G309+H309+I309+J309+K309</f>
        <v>25144.11</v>
      </c>
      <c r="F309" s="61">
        <f>F310+F311+F312+F313</f>
        <v>4446.8</v>
      </c>
      <c r="G309" s="16">
        <f t="shared" ref="G309:K309" si="140">G310+G311+G312+G313</f>
        <v>5697.31</v>
      </c>
      <c r="H309" s="16">
        <f t="shared" si="140"/>
        <v>0</v>
      </c>
      <c r="I309" s="16">
        <f t="shared" si="140"/>
        <v>5000</v>
      </c>
      <c r="J309" s="16">
        <f t="shared" si="140"/>
        <v>5000</v>
      </c>
      <c r="K309" s="16">
        <f t="shared" si="140"/>
        <v>5000</v>
      </c>
    </row>
    <row r="310" spans="1:12" ht="63" x14ac:dyDescent="0.25">
      <c r="A310" s="112"/>
      <c r="B310" s="115"/>
      <c r="C310" s="115"/>
      <c r="D310" s="19" t="s">
        <v>17</v>
      </c>
      <c r="E310" s="18">
        <f t="shared" ref="E310:E313" si="141">F310+G310+H310+I310+J310+K310</f>
        <v>25136.11</v>
      </c>
      <c r="F310" s="20">
        <v>4438.8</v>
      </c>
      <c r="G310" s="20">
        <v>5697.31</v>
      </c>
      <c r="H310" s="20">
        <v>0</v>
      </c>
      <c r="I310" s="20">
        <v>5000</v>
      </c>
      <c r="J310" s="20">
        <v>5000</v>
      </c>
      <c r="K310" s="20">
        <v>5000</v>
      </c>
    </row>
    <row r="311" spans="1:12" ht="94.5" x14ac:dyDescent="0.25">
      <c r="A311" s="112"/>
      <c r="B311" s="115"/>
      <c r="C311" s="115"/>
      <c r="D311" s="19" t="s">
        <v>18</v>
      </c>
      <c r="E311" s="18">
        <f t="shared" si="141"/>
        <v>8</v>
      </c>
      <c r="F311" s="20">
        <v>8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</row>
    <row r="312" spans="1:12" ht="63" x14ac:dyDescent="0.25">
      <c r="A312" s="112"/>
      <c r="B312" s="115"/>
      <c r="C312" s="115"/>
      <c r="D312" s="19" t="s">
        <v>19</v>
      </c>
      <c r="E312" s="18">
        <f t="shared" si="141"/>
        <v>0</v>
      </c>
      <c r="F312" s="5">
        <v>0</v>
      </c>
      <c r="G312" s="20">
        <v>0</v>
      </c>
      <c r="H312" s="20">
        <v>0</v>
      </c>
      <c r="I312" s="20">
        <v>0</v>
      </c>
      <c r="J312" s="20">
        <v>0</v>
      </c>
      <c r="K312" s="20">
        <v>0</v>
      </c>
    </row>
    <row r="313" spans="1:12" ht="78.75" x14ac:dyDescent="0.25">
      <c r="A313" s="113"/>
      <c r="B313" s="116"/>
      <c r="C313" s="116"/>
      <c r="D313" s="19" t="s">
        <v>20</v>
      </c>
      <c r="E313" s="18">
        <f t="shared" si="141"/>
        <v>0</v>
      </c>
      <c r="F313" s="5">
        <v>0</v>
      </c>
      <c r="G313" s="20">
        <v>0</v>
      </c>
      <c r="H313" s="20">
        <v>0</v>
      </c>
      <c r="I313" s="20">
        <v>0</v>
      </c>
      <c r="J313" s="20">
        <v>0</v>
      </c>
      <c r="K313" s="20">
        <v>0</v>
      </c>
    </row>
    <row r="314" spans="1:12" ht="15.75" x14ac:dyDescent="0.25">
      <c r="A314" s="122" t="s">
        <v>131</v>
      </c>
      <c r="B314" s="117" t="s">
        <v>129</v>
      </c>
      <c r="C314" s="114" t="s">
        <v>28</v>
      </c>
      <c r="D314" s="42" t="s">
        <v>22</v>
      </c>
      <c r="E314" s="18">
        <f>F314+G314+H314+I314+J314+K314</f>
        <v>1797.12</v>
      </c>
      <c r="F314" s="5">
        <f t="shared" ref="F314:K314" si="142">F315+F316+F317+F318</f>
        <v>1326.1699999999998</v>
      </c>
      <c r="G314" s="20">
        <f t="shared" si="142"/>
        <v>0</v>
      </c>
      <c r="H314" s="20">
        <f t="shared" si="142"/>
        <v>158.95000000000002</v>
      </c>
      <c r="I314" s="20">
        <f t="shared" si="142"/>
        <v>104</v>
      </c>
      <c r="J314" s="20">
        <f t="shared" si="142"/>
        <v>104</v>
      </c>
      <c r="K314" s="20">
        <f t="shared" si="142"/>
        <v>104</v>
      </c>
      <c r="L314" s="6"/>
    </row>
    <row r="315" spans="1:12" ht="63" x14ac:dyDescent="0.25">
      <c r="A315" s="122"/>
      <c r="B315" s="117"/>
      <c r="C315" s="115"/>
      <c r="D315" s="19" t="s">
        <v>17</v>
      </c>
      <c r="E315" s="18">
        <f>F315+G315+H315+I315+J315+K315</f>
        <v>21.55</v>
      </c>
      <c r="F315" s="20">
        <v>18.37</v>
      </c>
      <c r="G315" s="20">
        <v>0</v>
      </c>
      <c r="H315" s="107">
        <v>3.18</v>
      </c>
      <c r="I315" s="20">
        <v>0</v>
      </c>
      <c r="J315" s="20">
        <v>0</v>
      </c>
      <c r="K315" s="20">
        <v>0</v>
      </c>
    </row>
    <row r="316" spans="1:12" ht="94.5" x14ac:dyDescent="0.25">
      <c r="A316" s="122"/>
      <c r="B316" s="117"/>
      <c r="C316" s="115"/>
      <c r="D316" s="19" t="s">
        <v>18</v>
      </c>
      <c r="E316" s="18">
        <f>F316+G316+H316+I316+J316+K316</f>
        <v>1775.57</v>
      </c>
      <c r="F316" s="20">
        <v>1307.8</v>
      </c>
      <c r="G316" s="20">
        <v>0</v>
      </c>
      <c r="H316" s="107">
        <v>155.77000000000001</v>
      </c>
      <c r="I316" s="20">
        <v>104</v>
      </c>
      <c r="J316" s="20">
        <v>104</v>
      </c>
      <c r="K316" s="20">
        <v>104</v>
      </c>
    </row>
    <row r="317" spans="1:12" ht="63" x14ac:dyDescent="0.25">
      <c r="A317" s="122"/>
      <c r="B317" s="117"/>
      <c r="C317" s="115"/>
      <c r="D317" s="19" t="s">
        <v>19</v>
      </c>
      <c r="E317" s="18">
        <f t="shared" ref="E317:E318" si="143">F317+G317+H317+I317+J317+K317</f>
        <v>0</v>
      </c>
      <c r="F317" s="5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</row>
    <row r="318" spans="1:12" ht="78.75" x14ac:dyDescent="0.25">
      <c r="A318" s="122"/>
      <c r="B318" s="117"/>
      <c r="C318" s="116"/>
      <c r="D318" s="19" t="s">
        <v>20</v>
      </c>
      <c r="E318" s="18">
        <f t="shared" si="143"/>
        <v>0</v>
      </c>
      <c r="F318" s="5">
        <v>0</v>
      </c>
      <c r="G318" s="20">
        <v>0</v>
      </c>
      <c r="H318" s="20">
        <v>0</v>
      </c>
      <c r="I318" s="20">
        <v>0</v>
      </c>
      <c r="J318" s="20">
        <v>0</v>
      </c>
      <c r="K318" s="20">
        <v>0</v>
      </c>
    </row>
    <row r="319" spans="1:12" ht="15.75" x14ac:dyDescent="0.25">
      <c r="A319" s="111" t="s">
        <v>119</v>
      </c>
      <c r="B319" s="114" t="s">
        <v>87</v>
      </c>
      <c r="C319" s="114" t="s">
        <v>75</v>
      </c>
      <c r="D319" s="17" t="s">
        <v>22</v>
      </c>
      <c r="E319" s="25">
        <f>F319+G319+H319+I319+J319+K322</f>
        <v>12875.78</v>
      </c>
      <c r="F319" s="13">
        <f>F320+F321+F322+F323</f>
        <v>3419.0699999999997</v>
      </c>
      <c r="G319" s="30">
        <f t="shared" ref="G319:K319" si="144">G320+G321+G322+G323</f>
        <v>3318.61</v>
      </c>
      <c r="H319" s="30">
        <f t="shared" si="144"/>
        <v>2138.1</v>
      </c>
      <c r="I319" s="30">
        <f t="shared" si="144"/>
        <v>2000</v>
      </c>
      <c r="J319" s="30">
        <f t="shared" si="144"/>
        <v>2000</v>
      </c>
      <c r="K319" s="30">
        <f t="shared" si="144"/>
        <v>2000</v>
      </c>
    </row>
    <row r="320" spans="1:12" ht="63" x14ac:dyDescent="0.25">
      <c r="A320" s="112"/>
      <c r="B320" s="115"/>
      <c r="C320" s="115"/>
      <c r="D320" s="19" t="s">
        <v>17</v>
      </c>
      <c r="E320" s="31">
        <f t="shared" ref="E320:E323" si="145">F320+G320+H320+I320+J320+K323</f>
        <v>11869.14</v>
      </c>
      <c r="F320" s="90">
        <v>2412.4299999999998</v>
      </c>
      <c r="G320" s="20">
        <v>3318.61</v>
      </c>
      <c r="H320" s="20">
        <v>2138.1</v>
      </c>
      <c r="I320" s="20">
        <v>2000</v>
      </c>
      <c r="J320" s="20">
        <v>2000</v>
      </c>
      <c r="K320" s="20">
        <v>2000</v>
      </c>
    </row>
    <row r="321" spans="1:11" ht="94.5" x14ac:dyDescent="0.25">
      <c r="A321" s="112"/>
      <c r="B321" s="115"/>
      <c r="C321" s="115"/>
      <c r="D321" s="19" t="s">
        <v>18</v>
      </c>
      <c r="E321" s="18">
        <f>F321+G321+H321+I321+J321+K321</f>
        <v>1006.64</v>
      </c>
      <c r="F321" s="20">
        <v>1006.64</v>
      </c>
      <c r="G321" s="20">
        <v>0</v>
      </c>
      <c r="H321" s="20">
        <v>0</v>
      </c>
      <c r="I321" s="20">
        <v>0</v>
      </c>
      <c r="J321" s="20">
        <v>0</v>
      </c>
      <c r="K321" s="20">
        <v>0</v>
      </c>
    </row>
    <row r="322" spans="1:11" ht="63" x14ac:dyDescent="0.25">
      <c r="A322" s="112"/>
      <c r="B322" s="115"/>
      <c r="C322" s="115"/>
      <c r="D322" s="19" t="s">
        <v>19</v>
      </c>
      <c r="E322" s="18">
        <f t="shared" si="145"/>
        <v>2000</v>
      </c>
      <c r="F322" s="5">
        <v>0</v>
      </c>
      <c r="G322" s="20">
        <v>0</v>
      </c>
      <c r="H322" s="20">
        <v>0</v>
      </c>
      <c r="I322" s="20">
        <v>0</v>
      </c>
      <c r="J322" s="20">
        <v>0</v>
      </c>
      <c r="K322" s="20">
        <v>0</v>
      </c>
    </row>
    <row r="323" spans="1:11" ht="78.75" x14ac:dyDescent="0.25">
      <c r="A323" s="113"/>
      <c r="B323" s="116"/>
      <c r="C323" s="116"/>
      <c r="D323" s="19" t="s">
        <v>20</v>
      </c>
      <c r="E323" s="18">
        <f t="shared" si="145"/>
        <v>0</v>
      </c>
      <c r="F323" s="5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</row>
    <row r="324" spans="1:11" ht="15.75" x14ac:dyDescent="0.25">
      <c r="A324" s="111" t="s">
        <v>76</v>
      </c>
      <c r="B324" s="114" t="s">
        <v>77</v>
      </c>
      <c r="C324" s="114" t="s">
        <v>78</v>
      </c>
      <c r="D324" s="17" t="s">
        <v>22</v>
      </c>
      <c r="E324" s="18">
        <f>F324+G324+H324+I324+J324+K324</f>
        <v>10372.56</v>
      </c>
      <c r="F324" s="5">
        <f>F325+F326+F327+F328</f>
        <v>2086.66</v>
      </c>
      <c r="G324" s="20">
        <f t="shared" ref="G324:K324" si="146">G325+G326+G327+G328</f>
        <v>2285.9</v>
      </c>
      <c r="H324" s="20">
        <f t="shared" si="146"/>
        <v>0</v>
      </c>
      <c r="I324" s="20">
        <f t="shared" si="146"/>
        <v>2000</v>
      </c>
      <c r="J324" s="20">
        <f t="shared" si="146"/>
        <v>2000</v>
      </c>
      <c r="K324" s="20">
        <f t="shared" si="146"/>
        <v>2000</v>
      </c>
    </row>
    <row r="325" spans="1:11" ht="63" x14ac:dyDescent="0.25">
      <c r="A325" s="112"/>
      <c r="B325" s="115"/>
      <c r="C325" s="115"/>
      <c r="D325" s="19" t="s">
        <v>17</v>
      </c>
      <c r="E325" s="18">
        <f t="shared" ref="E325:E328" si="147">F325+G325+H325+I325+J325+K325</f>
        <v>10372.56</v>
      </c>
      <c r="F325" s="29">
        <v>2086.66</v>
      </c>
      <c r="G325" s="29">
        <v>2285.9</v>
      </c>
      <c r="H325" s="29">
        <v>0</v>
      </c>
      <c r="I325" s="29">
        <v>2000</v>
      </c>
      <c r="J325" s="29">
        <v>2000</v>
      </c>
      <c r="K325" s="29">
        <v>2000</v>
      </c>
    </row>
    <row r="326" spans="1:11" ht="94.5" x14ac:dyDescent="0.25">
      <c r="A326" s="112"/>
      <c r="B326" s="115"/>
      <c r="C326" s="115"/>
      <c r="D326" s="19" t="s">
        <v>18</v>
      </c>
      <c r="E326" s="18">
        <f t="shared" si="147"/>
        <v>0</v>
      </c>
      <c r="F326" s="54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</row>
    <row r="327" spans="1:11" ht="63" x14ac:dyDescent="0.25">
      <c r="A327" s="112"/>
      <c r="B327" s="115"/>
      <c r="C327" s="115"/>
      <c r="D327" s="19" t="s">
        <v>19</v>
      </c>
      <c r="E327" s="18">
        <f t="shared" si="147"/>
        <v>0</v>
      </c>
      <c r="F327" s="54">
        <v>0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</row>
    <row r="328" spans="1:11" ht="78.75" x14ac:dyDescent="0.25">
      <c r="A328" s="113"/>
      <c r="B328" s="116"/>
      <c r="C328" s="116"/>
      <c r="D328" s="19" t="s">
        <v>20</v>
      </c>
      <c r="E328" s="18">
        <f t="shared" si="147"/>
        <v>0</v>
      </c>
      <c r="F328" s="54">
        <v>0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</row>
    <row r="329" spans="1:11" ht="15.75" hidden="1" x14ac:dyDescent="0.25">
      <c r="A329" s="122" t="s">
        <v>36</v>
      </c>
      <c r="B329" s="117" t="s">
        <v>79</v>
      </c>
      <c r="C329" s="114" t="s">
        <v>80</v>
      </c>
      <c r="D329" s="42" t="s">
        <v>22</v>
      </c>
      <c r="E329" s="18">
        <f>F329+G329+H329+I329+J329+K329</f>
        <v>578</v>
      </c>
      <c r="F329" s="61">
        <f>F330+F331+F332+F333</f>
        <v>78</v>
      </c>
      <c r="G329" s="16">
        <f t="shared" ref="G329:K329" si="148">G330+G331+G332+G333</f>
        <v>100</v>
      </c>
      <c r="H329" s="16">
        <f t="shared" si="148"/>
        <v>100</v>
      </c>
      <c r="I329" s="16">
        <f t="shared" si="148"/>
        <v>100</v>
      </c>
      <c r="J329" s="16">
        <f t="shared" si="148"/>
        <v>100</v>
      </c>
      <c r="K329" s="16">
        <f t="shared" si="148"/>
        <v>100</v>
      </c>
    </row>
    <row r="330" spans="1:11" ht="63" hidden="1" x14ac:dyDescent="0.25">
      <c r="A330" s="122"/>
      <c r="B330" s="117"/>
      <c r="C330" s="115"/>
      <c r="D330" s="19" t="s">
        <v>17</v>
      </c>
      <c r="E330" s="18">
        <f>F330+G330+H330+I330+J330+K333+K330</f>
        <v>578</v>
      </c>
      <c r="F330" s="53">
        <v>78</v>
      </c>
      <c r="G330" s="21">
        <v>100</v>
      </c>
      <c r="H330" s="21">
        <v>100</v>
      </c>
      <c r="I330" s="21">
        <v>100</v>
      </c>
      <c r="J330" s="21">
        <v>100</v>
      </c>
      <c r="K330" s="21">
        <v>100</v>
      </c>
    </row>
    <row r="331" spans="1:11" ht="94.5" hidden="1" x14ac:dyDescent="0.25">
      <c r="A331" s="122"/>
      <c r="B331" s="117"/>
      <c r="C331" s="115"/>
      <c r="D331" s="19" t="s">
        <v>18</v>
      </c>
      <c r="E331" s="18">
        <f>F331+G331+H331+I331+J331+K331</f>
        <v>0</v>
      </c>
      <c r="F331" s="53">
        <v>0</v>
      </c>
      <c r="G331" s="21">
        <v>0</v>
      </c>
      <c r="H331" s="21">
        <v>0</v>
      </c>
      <c r="I331" s="21">
        <v>0</v>
      </c>
      <c r="J331" s="21">
        <v>0</v>
      </c>
      <c r="K331" s="21">
        <v>0</v>
      </c>
    </row>
    <row r="332" spans="1:11" ht="63" hidden="1" x14ac:dyDescent="0.25">
      <c r="A332" s="122"/>
      <c r="B332" s="117"/>
      <c r="C332" s="115"/>
      <c r="D332" s="19" t="s">
        <v>19</v>
      </c>
      <c r="E332" s="18">
        <f>F332+G332+H332+I332+J332+K332</f>
        <v>0</v>
      </c>
      <c r="F332" s="53">
        <v>0</v>
      </c>
      <c r="G332" s="21">
        <v>0</v>
      </c>
      <c r="H332" s="21">
        <v>0</v>
      </c>
      <c r="I332" s="21">
        <v>0</v>
      </c>
      <c r="J332" s="21">
        <v>0</v>
      </c>
      <c r="K332" s="21">
        <v>0</v>
      </c>
    </row>
    <row r="333" spans="1:11" ht="78.75" hidden="1" x14ac:dyDescent="0.25">
      <c r="A333" s="122"/>
      <c r="B333" s="117"/>
      <c r="C333" s="116"/>
      <c r="D333" s="19" t="s">
        <v>20</v>
      </c>
      <c r="E333" s="18">
        <f t="shared" ref="E333" si="149">F333+G333+H333+I333+J333+K336</f>
        <v>0</v>
      </c>
      <c r="F333" s="53">
        <v>0</v>
      </c>
      <c r="G333" s="21">
        <v>0</v>
      </c>
      <c r="H333" s="21">
        <v>0</v>
      </c>
      <c r="I333" s="21">
        <v>0</v>
      </c>
      <c r="J333" s="21">
        <v>0</v>
      </c>
      <c r="K333" s="21">
        <v>0</v>
      </c>
    </row>
    <row r="334" spans="1:11" ht="15.75" hidden="1" x14ac:dyDescent="0.25">
      <c r="A334" s="111"/>
      <c r="B334" s="114"/>
      <c r="C334" s="114"/>
      <c r="D334" s="17"/>
      <c r="E334" s="25"/>
      <c r="F334" s="13"/>
      <c r="G334" s="26"/>
      <c r="H334" s="26"/>
      <c r="I334" s="26"/>
      <c r="J334" s="26"/>
      <c r="K334" s="27"/>
    </row>
    <row r="335" spans="1:11" ht="15.75" hidden="1" x14ac:dyDescent="0.25">
      <c r="A335" s="112"/>
      <c r="B335" s="115"/>
      <c r="C335" s="115"/>
      <c r="D335" s="19"/>
      <c r="E335" s="25"/>
      <c r="F335" s="63"/>
      <c r="G335" s="27"/>
      <c r="H335" s="27"/>
      <c r="I335" s="27"/>
      <c r="J335" s="27"/>
      <c r="K335" s="27"/>
    </row>
    <row r="336" spans="1:11" ht="15.75" hidden="1" x14ac:dyDescent="0.25">
      <c r="A336" s="112"/>
      <c r="B336" s="115"/>
      <c r="C336" s="115"/>
      <c r="D336" s="19"/>
      <c r="E336" s="25"/>
      <c r="F336" s="63"/>
      <c r="G336" s="27"/>
      <c r="H336" s="27"/>
      <c r="I336" s="27"/>
      <c r="J336" s="27"/>
      <c r="K336" s="27"/>
    </row>
    <row r="337" spans="1:11" ht="15.75" hidden="1" x14ac:dyDescent="0.25">
      <c r="A337" s="112"/>
      <c r="B337" s="115"/>
      <c r="C337" s="115"/>
      <c r="D337" s="19"/>
      <c r="E337" s="25"/>
      <c r="F337" s="63"/>
      <c r="G337" s="27"/>
      <c r="H337" s="27"/>
      <c r="I337" s="27"/>
      <c r="J337" s="27"/>
      <c r="K337" s="26"/>
    </row>
    <row r="338" spans="1:11" ht="15.75" hidden="1" x14ac:dyDescent="0.25">
      <c r="A338" s="113"/>
      <c r="B338" s="116"/>
      <c r="C338" s="116"/>
      <c r="D338" s="19"/>
      <c r="E338" s="25"/>
      <c r="F338" s="63"/>
      <c r="G338" s="27"/>
      <c r="H338" s="27"/>
      <c r="I338" s="27"/>
      <c r="J338" s="27"/>
      <c r="K338" s="27"/>
    </row>
    <row r="339" spans="1:11" ht="15.75" x14ac:dyDescent="0.25">
      <c r="A339" s="111" t="s">
        <v>36</v>
      </c>
      <c r="B339" s="114" t="s">
        <v>88</v>
      </c>
      <c r="C339" s="114" t="s">
        <v>78</v>
      </c>
      <c r="D339" s="17" t="s">
        <v>22</v>
      </c>
      <c r="E339" s="18">
        <f>F339+G339+H339+I339+J339+K339</f>
        <v>6313.9</v>
      </c>
      <c r="F339" s="5">
        <f>F340+F341+F342+F343</f>
        <v>78</v>
      </c>
      <c r="G339" s="20">
        <f t="shared" ref="G339:K339" si="150">G340+G341+G342+G343</f>
        <v>115.5</v>
      </c>
      <c r="H339" s="20">
        <f t="shared" si="150"/>
        <v>120.4</v>
      </c>
      <c r="I339" s="20">
        <f t="shared" si="150"/>
        <v>2000</v>
      </c>
      <c r="J339" s="20">
        <f t="shared" si="150"/>
        <v>2000</v>
      </c>
      <c r="K339" s="20">
        <f t="shared" si="150"/>
        <v>2000</v>
      </c>
    </row>
    <row r="340" spans="1:11" ht="63" x14ac:dyDescent="0.25">
      <c r="A340" s="112"/>
      <c r="B340" s="115"/>
      <c r="C340" s="115"/>
      <c r="D340" s="19" t="s">
        <v>17</v>
      </c>
      <c r="E340" s="18">
        <f t="shared" ref="E340:E343" si="151">F340+G340+H340+I340+J340+K340</f>
        <v>6313.9</v>
      </c>
      <c r="F340" s="29">
        <v>78</v>
      </c>
      <c r="G340" s="29">
        <v>115.5</v>
      </c>
      <c r="H340" s="29">
        <v>120.4</v>
      </c>
      <c r="I340" s="29">
        <v>2000</v>
      </c>
      <c r="J340" s="29">
        <v>2000</v>
      </c>
      <c r="K340" s="29">
        <v>2000</v>
      </c>
    </row>
    <row r="341" spans="1:11" ht="94.5" x14ac:dyDescent="0.25">
      <c r="A341" s="112"/>
      <c r="B341" s="115"/>
      <c r="C341" s="115"/>
      <c r="D341" s="19" t="s">
        <v>18</v>
      </c>
      <c r="E341" s="18">
        <f t="shared" si="151"/>
        <v>0</v>
      </c>
      <c r="F341" s="54">
        <v>0</v>
      </c>
      <c r="G341" s="29">
        <v>0</v>
      </c>
      <c r="H341" s="43">
        <v>0</v>
      </c>
      <c r="I341" s="29">
        <v>0</v>
      </c>
      <c r="J341" s="29">
        <v>0</v>
      </c>
      <c r="K341" s="29">
        <v>0</v>
      </c>
    </row>
    <row r="342" spans="1:11" ht="63" x14ac:dyDescent="0.25">
      <c r="A342" s="112"/>
      <c r="B342" s="115"/>
      <c r="C342" s="115"/>
      <c r="D342" s="19" t="s">
        <v>19</v>
      </c>
      <c r="E342" s="18">
        <f t="shared" si="151"/>
        <v>0</v>
      </c>
      <c r="F342" s="54">
        <v>0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</row>
    <row r="343" spans="1:11" ht="78.75" x14ac:dyDescent="0.25">
      <c r="A343" s="113"/>
      <c r="B343" s="116"/>
      <c r="C343" s="116"/>
      <c r="D343" s="19" t="s">
        <v>20</v>
      </c>
      <c r="E343" s="18">
        <f t="shared" si="151"/>
        <v>0</v>
      </c>
      <c r="F343" s="54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</row>
    <row r="344" spans="1:11" ht="15.75" x14ac:dyDescent="0.25">
      <c r="A344" s="111" t="s">
        <v>98</v>
      </c>
      <c r="B344" s="114" t="s">
        <v>99</v>
      </c>
      <c r="C344" s="114" t="s">
        <v>78</v>
      </c>
      <c r="D344" s="17" t="s">
        <v>22</v>
      </c>
      <c r="E344" s="18">
        <f>F344+G344+H344+I344+J344+K344</f>
        <v>6146.21</v>
      </c>
      <c r="F344" s="5">
        <f>F345+F346+F347+F348</f>
        <v>139.21</v>
      </c>
      <c r="G344" s="20">
        <f t="shared" ref="G344:K344" si="152">G345+G346+G347+G348</f>
        <v>0</v>
      </c>
      <c r="H344" s="20">
        <f t="shared" si="152"/>
        <v>7</v>
      </c>
      <c r="I344" s="20">
        <f t="shared" si="152"/>
        <v>2000</v>
      </c>
      <c r="J344" s="20">
        <f t="shared" si="152"/>
        <v>2000</v>
      </c>
      <c r="K344" s="20">
        <f t="shared" si="152"/>
        <v>2000</v>
      </c>
    </row>
    <row r="345" spans="1:11" ht="63" x14ac:dyDescent="0.25">
      <c r="A345" s="112"/>
      <c r="B345" s="115"/>
      <c r="C345" s="115"/>
      <c r="D345" s="19" t="s">
        <v>17</v>
      </c>
      <c r="E345" s="18">
        <f t="shared" ref="E345:E348" si="153">F345+G345+H345+I345+J345+K345</f>
        <v>6146.21</v>
      </c>
      <c r="F345" s="29">
        <v>139.21</v>
      </c>
      <c r="G345" s="29">
        <v>0</v>
      </c>
      <c r="H345" s="29">
        <v>7</v>
      </c>
      <c r="I345" s="29">
        <v>2000</v>
      </c>
      <c r="J345" s="29">
        <v>2000</v>
      </c>
      <c r="K345" s="29">
        <v>2000</v>
      </c>
    </row>
    <row r="346" spans="1:11" ht="94.5" x14ac:dyDescent="0.25">
      <c r="A346" s="112"/>
      <c r="B346" s="115"/>
      <c r="C346" s="115"/>
      <c r="D346" s="19" t="s">
        <v>18</v>
      </c>
      <c r="E346" s="18">
        <f t="shared" si="153"/>
        <v>0</v>
      </c>
      <c r="F346" s="54">
        <v>0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</row>
    <row r="347" spans="1:11" ht="63" x14ac:dyDescent="0.25">
      <c r="A347" s="112"/>
      <c r="B347" s="115"/>
      <c r="C347" s="115"/>
      <c r="D347" s="19" t="s">
        <v>19</v>
      </c>
      <c r="E347" s="18">
        <f t="shared" si="153"/>
        <v>0</v>
      </c>
      <c r="F347" s="54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</row>
    <row r="348" spans="1:11" ht="78.75" x14ac:dyDescent="0.25">
      <c r="A348" s="113"/>
      <c r="B348" s="116"/>
      <c r="C348" s="116"/>
      <c r="D348" s="19" t="s">
        <v>20</v>
      </c>
      <c r="E348" s="18">
        <f t="shared" si="153"/>
        <v>0</v>
      </c>
      <c r="F348" s="54">
        <v>0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</row>
    <row r="349" spans="1:11" ht="15.75" x14ac:dyDescent="0.25">
      <c r="A349" s="111" t="s">
        <v>148</v>
      </c>
      <c r="B349" s="114" t="s">
        <v>147</v>
      </c>
      <c r="C349" s="114" t="s">
        <v>78</v>
      </c>
      <c r="D349" s="17" t="s">
        <v>22</v>
      </c>
      <c r="E349" s="18">
        <f>F349+G349+H349+I349+J349+K349</f>
        <v>2901.47</v>
      </c>
      <c r="F349" s="5">
        <f>F350+F351+F352+F353</f>
        <v>810.56</v>
      </c>
      <c r="G349" s="20">
        <f t="shared" ref="G349:K349" si="154">G350+G351+G352+G353</f>
        <v>190.91</v>
      </c>
      <c r="H349" s="20">
        <f t="shared" si="154"/>
        <v>1000</v>
      </c>
      <c r="I349" s="20">
        <f t="shared" si="154"/>
        <v>300</v>
      </c>
      <c r="J349" s="20">
        <f t="shared" si="154"/>
        <v>300</v>
      </c>
      <c r="K349" s="20">
        <f t="shared" si="154"/>
        <v>300</v>
      </c>
    </row>
    <row r="350" spans="1:11" ht="63" x14ac:dyDescent="0.25">
      <c r="A350" s="112"/>
      <c r="B350" s="115"/>
      <c r="C350" s="115"/>
      <c r="D350" s="19" t="s">
        <v>17</v>
      </c>
      <c r="E350" s="18">
        <f t="shared" ref="E350:E353" si="155">F350+G350+H350+I350+J350+K350</f>
        <v>2501.4700000000003</v>
      </c>
      <c r="F350" s="29">
        <v>410.56</v>
      </c>
      <c r="G350" s="29">
        <v>190.91</v>
      </c>
      <c r="H350" s="43">
        <v>1000</v>
      </c>
      <c r="I350" s="29">
        <v>300</v>
      </c>
      <c r="J350" s="29">
        <v>300</v>
      </c>
      <c r="K350" s="29">
        <v>300</v>
      </c>
    </row>
    <row r="351" spans="1:11" ht="94.5" x14ac:dyDescent="0.25">
      <c r="A351" s="112"/>
      <c r="B351" s="115"/>
      <c r="C351" s="115"/>
      <c r="D351" s="19" t="s">
        <v>18</v>
      </c>
      <c r="E351" s="18">
        <f t="shared" si="155"/>
        <v>400</v>
      </c>
      <c r="F351" s="29">
        <v>400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</row>
    <row r="352" spans="1:11" ht="63" x14ac:dyDescent="0.25">
      <c r="A352" s="112"/>
      <c r="B352" s="115"/>
      <c r="C352" s="115"/>
      <c r="D352" s="19" t="s">
        <v>19</v>
      </c>
      <c r="E352" s="18">
        <f t="shared" si="155"/>
        <v>0</v>
      </c>
      <c r="F352" s="54">
        <v>0</v>
      </c>
      <c r="G352" s="29">
        <v>0</v>
      </c>
      <c r="H352" s="29">
        <v>0</v>
      </c>
      <c r="I352" s="29">
        <v>0</v>
      </c>
      <c r="J352" s="29">
        <v>0</v>
      </c>
      <c r="K352" s="29">
        <v>0</v>
      </c>
    </row>
    <row r="353" spans="1:11" ht="78.75" x14ac:dyDescent="0.25">
      <c r="A353" s="113"/>
      <c r="B353" s="116"/>
      <c r="C353" s="116"/>
      <c r="D353" s="19" t="s">
        <v>20</v>
      </c>
      <c r="E353" s="18">
        <f t="shared" si="155"/>
        <v>0</v>
      </c>
      <c r="F353" s="54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</row>
    <row r="354" spans="1:11" ht="15.75" x14ac:dyDescent="0.25">
      <c r="A354" s="111" t="s">
        <v>98</v>
      </c>
      <c r="B354" s="114" t="s">
        <v>97</v>
      </c>
      <c r="C354" s="114" t="s">
        <v>78</v>
      </c>
      <c r="D354" s="17" t="s">
        <v>22</v>
      </c>
      <c r="E354" s="18">
        <f>F354+G354+H354+I354+J354+K354</f>
        <v>9827.0999999999985</v>
      </c>
      <c r="F354" s="5">
        <f>F355+F356+F357+F358</f>
        <v>0</v>
      </c>
      <c r="G354" s="5">
        <f t="shared" ref="G354:K354" si="156">G355+G356+G357+G358</f>
        <v>3610.2</v>
      </c>
      <c r="H354" s="5">
        <f t="shared" si="156"/>
        <v>6216.9</v>
      </c>
      <c r="I354" s="5">
        <f t="shared" si="156"/>
        <v>0</v>
      </c>
      <c r="J354" s="5">
        <f t="shared" si="156"/>
        <v>0</v>
      </c>
      <c r="K354" s="5">
        <f t="shared" si="156"/>
        <v>0</v>
      </c>
    </row>
    <row r="355" spans="1:11" ht="63" x14ac:dyDescent="0.25">
      <c r="A355" s="112"/>
      <c r="B355" s="115"/>
      <c r="C355" s="115"/>
      <c r="D355" s="19" t="s">
        <v>17</v>
      </c>
      <c r="E355" s="18">
        <f t="shared" ref="E355:E358" si="157">F355+G355+H355+I355+J355+K355</f>
        <v>9827.0999999999985</v>
      </c>
      <c r="F355" s="29">
        <v>0</v>
      </c>
      <c r="G355" s="29">
        <v>3610.2</v>
      </c>
      <c r="H355" s="43">
        <v>6216.9</v>
      </c>
      <c r="I355" s="29">
        <v>0</v>
      </c>
      <c r="J355" s="29">
        <v>0</v>
      </c>
      <c r="K355" s="29">
        <v>0</v>
      </c>
    </row>
    <row r="356" spans="1:11" ht="94.5" x14ac:dyDescent="0.25">
      <c r="A356" s="112"/>
      <c r="B356" s="115"/>
      <c r="C356" s="115"/>
      <c r="D356" s="19" t="s">
        <v>18</v>
      </c>
      <c r="E356" s="18">
        <f t="shared" si="157"/>
        <v>0</v>
      </c>
      <c r="F356" s="54">
        <v>0</v>
      </c>
      <c r="G356" s="29">
        <v>0</v>
      </c>
      <c r="H356" s="29">
        <v>0</v>
      </c>
      <c r="I356" s="29">
        <v>0</v>
      </c>
      <c r="J356" s="29">
        <v>0</v>
      </c>
      <c r="K356" s="29">
        <v>0</v>
      </c>
    </row>
    <row r="357" spans="1:11" ht="63" x14ac:dyDescent="0.25">
      <c r="A357" s="112"/>
      <c r="B357" s="115"/>
      <c r="C357" s="115"/>
      <c r="D357" s="19" t="s">
        <v>19</v>
      </c>
      <c r="E357" s="18">
        <f t="shared" si="157"/>
        <v>0</v>
      </c>
      <c r="F357" s="54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</row>
    <row r="358" spans="1:11" ht="78.75" x14ac:dyDescent="0.25">
      <c r="A358" s="113"/>
      <c r="B358" s="116"/>
      <c r="C358" s="116"/>
      <c r="D358" s="19" t="s">
        <v>20</v>
      </c>
      <c r="E358" s="18">
        <f t="shared" si="157"/>
        <v>0</v>
      </c>
      <c r="F358" s="54">
        <v>0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</row>
    <row r="359" spans="1:11" ht="15.75" x14ac:dyDescent="0.25">
      <c r="A359" s="111" t="s">
        <v>113</v>
      </c>
      <c r="B359" s="114" t="s">
        <v>112</v>
      </c>
      <c r="C359" s="114" t="s">
        <v>78</v>
      </c>
      <c r="D359" s="17" t="s">
        <v>22</v>
      </c>
      <c r="E359" s="18">
        <f>F359+G359+H359+I359+J359+K359</f>
        <v>147.81</v>
      </c>
      <c r="F359" s="5">
        <f>F360+F361+F362+F363</f>
        <v>0</v>
      </c>
      <c r="G359" s="5">
        <f t="shared" ref="G359:K359" si="158">G360+G361+G362+G363</f>
        <v>147.81</v>
      </c>
      <c r="H359" s="5">
        <f t="shared" si="158"/>
        <v>0</v>
      </c>
      <c r="I359" s="5">
        <f t="shared" si="158"/>
        <v>0</v>
      </c>
      <c r="J359" s="5">
        <f t="shared" si="158"/>
        <v>0</v>
      </c>
      <c r="K359" s="5">
        <f t="shared" si="158"/>
        <v>0</v>
      </c>
    </row>
    <row r="360" spans="1:11" ht="63" x14ac:dyDescent="0.25">
      <c r="A360" s="112"/>
      <c r="B360" s="115"/>
      <c r="C360" s="115"/>
      <c r="D360" s="19" t="s">
        <v>17</v>
      </c>
      <c r="E360" s="18">
        <f t="shared" ref="E360:E363" si="159">F360+G360+H360+I360+J360+K360</f>
        <v>73.38</v>
      </c>
      <c r="F360" s="29">
        <v>0</v>
      </c>
      <c r="G360" s="29">
        <v>73.38</v>
      </c>
      <c r="H360" s="29">
        <v>0</v>
      </c>
      <c r="I360" s="29">
        <v>0</v>
      </c>
      <c r="J360" s="29">
        <v>0</v>
      </c>
      <c r="K360" s="29">
        <v>0</v>
      </c>
    </row>
    <row r="361" spans="1:11" ht="94.5" x14ac:dyDescent="0.25">
      <c r="A361" s="112"/>
      <c r="B361" s="115"/>
      <c r="C361" s="115"/>
      <c r="D361" s="19" t="s">
        <v>18</v>
      </c>
      <c r="E361" s="18">
        <f t="shared" si="159"/>
        <v>74.430000000000007</v>
      </c>
      <c r="F361" s="54">
        <v>0</v>
      </c>
      <c r="G361" s="29">
        <v>74.430000000000007</v>
      </c>
      <c r="H361" s="29">
        <v>0</v>
      </c>
      <c r="I361" s="29">
        <v>0</v>
      </c>
      <c r="J361" s="29">
        <v>0</v>
      </c>
      <c r="K361" s="29">
        <v>0</v>
      </c>
    </row>
    <row r="362" spans="1:11" ht="63" x14ac:dyDescent="0.25">
      <c r="A362" s="112"/>
      <c r="B362" s="115"/>
      <c r="C362" s="115"/>
      <c r="D362" s="19" t="s">
        <v>19</v>
      </c>
      <c r="E362" s="18">
        <f t="shared" si="159"/>
        <v>0</v>
      </c>
      <c r="F362" s="54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</row>
    <row r="363" spans="1:11" ht="78.75" x14ac:dyDescent="0.25">
      <c r="A363" s="113"/>
      <c r="B363" s="116"/>
      <c r="C363" s="116"/>
      <c r="D363" s="19" t="s">
        <v>20</v>
      </c>
      <c r="E363" s="18">
        <f t="shared" si="159"/>
        <v>0</v>
      </c>
      <c r="F363" s="54">
        <v>0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</row>
    <row r="364" spans="1:11" ht="15.75" customHeight="1" x14ac:dyDescent="0.25">
      <c r="A364" s="111" t="s">
        <v>125</v>
      </c>
      <c r="B364" s="114" t="s">
        <v>114</v>
      </c>
      <c r="C364" s="114" t="s">
        <v>78</v>
      </c>
      <c r="D364" s="17" t="s">
        <v>22</v>
      </c>
      <c r="E364" s="18">
        <f>F364+G364+H364+I364+J364+K364</f>
        <v>270.74</v>
      </c>
      <c r="F364" s="101">
        <f>F365+F366+F367+F368</f>
        <v>0</v>
      </c>
      <c r="G364" s="103">
        <f t="shared" ref="G364:K364" si="160">G365+G366+G367+G368</f>
        <v>8.74</v>
      </c>
      <c r="H364" s="101">
        <f t="shared" si="160"/>
        <v>262</v>
      </c>
      <c r="I364" s="101">
        <f t="shared" si="160"/>
        <v>0</v>
      </c>
      <c r="J364" s="101">
        <f t="shared" si="160"/>
        <v>0</v>
      </c>
      <c r="K364" s="101">
        <f t="shared" si="160"/>
        <v>0</v>
      </c>
    </row>
    <row r="365" spans="1:11" ht="63" x14ac:dyDescent="0.25">
      <c r="A365" s="112"/>
      <c r="B365" s="115"/>
      <c r="C365" s="115"/>
      <c r="D365" s="19" t="s">
        <v>17</v>
      </c>
      <c r="E365" s="18">
        <f t="shared" ref="E365:E368" si="161">F365+G365+H365+I365+J365+K365</f>
        <v>262.08999999999997</v>
      </c>
      <c r="F365" s="29">
        <v>0</v>
      </c>
      <c r="G365" s="29">
        <v>0.09</v>
      </c>
      <c r="H365" s="43">
        <v>262</v>
      </c>
      <c r="I365" s="29">
        <v>0</v>
      </c>
      <c r="J365" s="29">
        <v>0</v>
      </c>
      <c r="K365" s="29">
        <v>0</v>
      </c>
    </row>
    <row r="366" spans="1:11" ht="94.5" x14ac:dyDescent="0.25">
      <c r="A366" s="112"/>
      <c r="B366" s="115"/>
      <c r="C366" s="115"/>
      <c r="D366" s="19" t="s">
        <v>18</v>
      </c>
      <c r="E366" s="18">
        <f t="shared" si="161"/>
        <v>8.65</v>
      </c>
      <c r="F366" s="54">
        <v>0</v>
      </c>
      <c r="G366" s="29">
        <v>8.65</v>
      </c>
      <c r="H366" s="29">
        <v>0</v>
      </c>
      <c r="I366" s="29">
        <v>0</v>
      </c>
      <c r="J366" s="29">
        <v>0</v>
      </c>
      <c r="K366" s="29">
        <v>0</v>
      </c>
    </row>
    <row r="367" spans="1:11" ht="63" x14ac:dyDescent="0.25">
      <c r="A367" s="112"/>
      <c r="B367" s="115"/>
      <c r="C367" s="115"/>
      <c r="D367" s="19" t="s">
        <v>19</v>
      </c>
      <c r="E367" s="18">
        <f t="shared" si="161"/>
        <v>0</v>
      </c>
      <c r="F367" s="54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</row>
    <row r="368" spans="1:11" ht="78.75" x14ac:dyDescent="0.25">
      <c r="A368" s="113"/>
      <c r="B368" s="116"/>
      <c r="C368" s="116"/>
      <c r="D368" s="19" t="s">
        <v>20</v>
      </c>
      <c r="E368" s="18">
        <f t="shared" si="161"/>
        <v>0</v>
      </c>
      <c r="F368" s="54">
        <v>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</row>
    <row r="369" spans="1:11" x14ac:dyDescent="0.25">
      <c r="A369" s="3"/>
      <c r="B369" s="4"/>
      <c r="C369" s="4"/>
      <c r="D369" s="4"/>
      <c r="E369" s="4"/>
      <c r="F369" s="3"/>
      <c r="G369" s="4"/>
      <c r="H369" s="4"/>
      <c r="I369" s="4"/>
      <c r="J369" s="4"/>
      <c r="K369" s="4"/>
    </row>
    <row r="370" spans="1:11" x14ac:dyDescent="0.25">
      <c r="A370" s="3"/>
      <c r="B370" s="4"/>
      <c r="C370" s="4"/>
      <c r="D370" s="4"/>
      <c r="E370" s="4"/>
      <c r="F370" s="3"/>
      <c r="G370" s="4"/>
      <c r="H370" s="4"/>
      <c r="I370" s="4"/>
      <c r="J370" s="4"/>
      <c r="K370" s="4"/>
    </row>
    <row r="371" spans="1:11" x14ac:dyDescent="0.25">
      <c r="A371" s="3"/>
      <c r="B371" s="4"/>
      <c r="C371" s="4"/>
      <c r="D371" s="4"/>
      <c r="E371" s="4"/>
      <c r="F371" s="3"/>
      <c r="G371" s="4"/>
      <c r="H371" s="4"/>
      <c r="I371" s="4"/>
      <c r="J371" s="4"/>
      <c r="K371" s="4"/>
    </row>
    <row r="372" spans="1:11" x14ac:dyDescent="0.25">
      <c r="A372" s="3"/>
      <c r="B372" s="4"/>
      <c r="C372" s="4"/>
      <c r="D372" s="4"/>
      <c r="E372" s="4"/>
      <c r="F372" s="3"/>
      <c r="G372" s="4"/>
      <c r="H372" s="4"/>
      <c r="I372" s="4"/>
      <c r="J372" s="4"/>
      <c r="K372" s="4"/>
    </row>
    <row r="373" spans="1:11" x14ac:dyDescent="0.25">
      <c r="A373" s="3"/>
      <c r="B373" s="4"/>
      <c r="C373" s="4"/>
      <c r="D373" s="4"/>
      <c r="E373" s="4"/>
      <c r="F373" s="3"/>
      <c r="G373" s="4"/>
      <c r="H373" s="4"/>
      <c r="I373" s="4"/>
      <c r="J373" s="4"/>
      <c r="K373" s="4"/>
    </row>
    <row r="374" spans="1:11" x14ac:dyDescent="0.25">
      <c r="A374" s="3"/>
      <c r="B374" s="4"/>
      <c r="C374" s="4"/>
      <c r="D374" s="4"/>
      <c r="E374" s="4"/>
      <c r="F374" s="3"/>
      <c r="G374" s="4"/>
      <c r="H374" s="4"/>
      <c r="I374" s="4"/>
      <c r="J374" s="4"/>
      <c r="K374" s="4"/>
    </row>
    <row r="375" spans="1:11" x14ac:dyDescent="0.25">
      <c r="A375" s="3"/>
      <c r="B375" s="4"/>
      <c r="C375" s="4"/>
      <c r="D375" s="4"/>
      <c r="E375" s="4"/>
      <c r="F375" s="3"/>
      <c r="G375" s="4"/>
      <c r="H375" s="4"/>
      <c r="I375" s="4"/>
      <c r="J375" s="4"/>
      <c r="K375" s="4"/>
    </row>
    <row r="376" spans="1:11" x14ac:dyDescent="0.25">
      <c r="A376" s="3"/>
      <c r="B376" s="4"/>
      <c r="C376" s="4"/>
      <c r="D376" s="4"/>
      <c r="E376" s="4"/>
      <c r="F376" s="3"/>
      <c r="G376" s="4"/>
      <c r="H376" s="4"/>
      <c r="I376" s="4"/>
      <c r="J376" s="4"/>
      <c r="K376" s="4"/>
    </row>
    <row r="377" spans="1:11" x14ac:dyDescent="0.25">
      <c r="A377" s="3"/>
      <c r="B377" s="4"/>
      <c r="C377" s="4"/>
      <c r="D377" s="4"/>
      <c r="E377" s="4"/>
      <c r="F377" s="3"/>
      <c r="G377" s="4"/>
      <c r="H377" s="4"/>
      <c r="I377" s="4"/>
      <c r="J377" s="4"/>
      <c r="K377" s="4"/>
    </row>
    <row r="378" spans="1:11" x14ac:dyDescent="0.25">
      <c r="A378" s="3"/>
      <c r="B378" s="4"/>
      <c r="C378" s="4"/>
      <c r="D378" s="4"/>
      <c r="E378" s="4"/>
      <c r="F378" s="3"/>
      <c r="G378" s="4"/>
      <c r="H378" s="4"/>
      <c r="I378" s="4"/>
      <c r="J378" s="4"/>
      <c r="K378" s="4"/>
    </row>
    <row r="379" spans="1:11" x14ac:dyDescent="0.25">
      <c r="A379" s="3"/>
      <c r="B379" s="4"/>
      <c r="C379" s="4"/>
      <c r="D379" s="4"/>
      <c r="E379" s="4"/>
      <c r="F379" s="3"/>
      <c r="G379" s="4"/>
      <c r="H379" s="4"/>
      <c r="I379" s="4"/>
      <c r="J379" s="4"/>
      <c r="K379" s="4"/>
    </row>
    <row r="380" spans="1:11" x14ac:dyDescent="0.25">
      <c r="A380" s="3"/>
      <c r="B380" s="4"/>
      <c r="C380" s="4"/>
      <c r="D380" s="4"/>
      <c r="E380" s="4"/>
      <c r="F380" s="3"/>
      <c r="G380" s="4"/>
      <c r="H380" s="4"/>
      <c r="I380" s="4"/>
      <c r="J380" s="4"/>
      <c r="K380" s="4"/>
    </row>
    <row r="381" spans="1:11" x14ac:dyDescent="0.25">
      <c r="A381" s="3"/>
      <c r="B381" s="4"/>
      <c r="C381" s="4"/>
      <c r="D381" s="4"/>
      <c r="E381" s="4"/>
      <c r="F381" s="3"/>
      <c r="G381" s="4"/>
      <c r="H381" s="4"/>
      <c r="I381" s="4"/>
      <c r="J381" s="4"/>
      <c r="K381" s="4"/>
    </row>
    <row r="382" spans="1:11" x14ac:dyDescent="0.25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</row>
    <row r="383" spans="1:11" x14ac:dyDescent="0.25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</row>
    <row r="384" spans="1:11" x14ac:dyDescent="0.25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</row>
    <row r="385" spans="1:11" x14ac:dyDescent="0.25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</row>
    <row r="386" spans="1:11" x14ac:dyDescent="0.25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</row>
    <row r="387" spans="1:11" x14ac:dyDescent="0.25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</row>
    <row r="388" spans="1:11" x14ac:dyDescent="0.25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</row>
    <row r="389" spans="1:11" x14ac:dyDescent="0.25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</row>
    <row r="390" spans="1:11" x14ac:dyDescent="0.25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</row>
    <row r="391" spans="1:11" x14ac:dyDescent="0.25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</row>
    <row r="392" spans="1:11" x14ac:dyDescent="0.25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</row>
    <row r="393" spans="1:11" x14ac:dyDescent="0.25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</row>
    <row r="394" spans="1:11" x14ac:dyDescent="0.25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</row>
    <row r="395" spans="1:11" x14ac:dyDescent="0.25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</row>
    <row r="396" spans="1:11" x14ac:dyDescent="0.25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</row>
    <row r="397" spans="1:11" x14ac:dyDescent="0.25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</row>
    <row r="398" spans="1:11" x14ac:dyDescent="0.25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</row>
    <row r="399" spans="1:11" x14ac:dyDescent="0.25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</row>
    <row r="400" spans="1:11" x14ac:dyDescent="0.25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</row>
    <row r="401" spans="1:11" x14ac:dyDescent="0.25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</row>
    <row r="402" spans="1:11" x14ac:dyDescent="0.25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</row>
    <row r="403" spans="1:11" x14ac:dyDescent="0.25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</row>
    <row r="404" spans="1:11" x14ac:dyDescent="0.25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</row>
    <row r="405" spans="1:11" x14ac:dyDescent="0.25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</row>
    <row r="406" spans="1:11" x14ac:dyDescent="0.25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</row>
    <row r="407" spans="1:11" x14ac:dyDescent="0.25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</row>
    <row r="408" spans="1:11" x14ac:dyDescent="0.25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</row>
    <row r="409" spans="1:11" x14ac:dyDescent="0.25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</row>
    <row r="410" spans="1:11" x14ac:dyDescent="0.25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</row>
    <row r="411" spans="1:11" x14ac:dyDescent="0.25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</row>
    <row r="412" spans="1:11" x14ac:dyDescent="0.25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</row>
    <row r="413" spans="1:11" x14ac:dyDescent="0.25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</row>
    <row r="414" spans="1:11" x14ac:dyDescent="0.25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</row>
    <row r="415" spans="1:11" x14ac:dyDescent="0.25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</row>
    <row r="416" spans="1:11" x14ac:dyDescent="0.25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</row>
    <row r="417" spans="1:11" x14ac:dyDescent="0.25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</row>
    <row r="418" spans="1:11" x14ac:dyDescent="0.25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</row>
    <row r="419" spans="1:11" x14ac:dyDescent="0.25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</row>
    <row r="420" spans="1:11" x14ac:dyDescent="0.25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</row>
    <row r="421" spans="1:11" x14ac:dyDescent="0.25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</row>
    <row r="422" spans="1:11" x14ac:dyDescent="0.25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</row>
    <row r="423" spans="1:11" x14ac:dyDescent="0.25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</row>
    <row r="424" spans="1:11" x14ac:dyDescent="0.25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</row>
    <row r="425" spans="1:11" x14ac:dyDescent="0.25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</row>
    <row r="426" spans="1:11" x14ac:dyDescent="0.25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</row>
    <row r="427" spans="1:11" x14ac:dyDescent="0.25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</row>
    <row r="428" spans="1:11" x14ac:dyDescent="0.25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</row>
    <row r="429" spans="1:11" x14ac:dyDescent="0.25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</row>
    <row r="430" spans="1:11" x14ac:dyDescent="0.25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</row>
    <row r="431" spans="1:11" x14ac:dyDescent="0.25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</row>
    <row r="432" spans="1:11" x14ac:dyDescent="0.25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</row>
    <row r="433" spans="1:11" x14ac:dyDescent="0.25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</row>
    <row r="434" spans="1:11" x14ac:dyDescent="0.25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</row>
    <row r="435" spans="1:11" x14ac:dyDescent="0.25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</row>
    <row r="436" spans="1:11" x14ac:dyDescent="0.25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</row>
    <row r="437" spans="1:11" x14ac:dyDescent="0.25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</row>
    <row r="438" spans="1:11" x14ac:dyDescent="0.25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</row>
    <row r="439" spans="1:11" x14ac:dyDescent="0.25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</row>
    <row r="440" spans="1:11" x14ac:dyDescent="0.25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</row>
    <row r="441" spans="1:11" x14ac:dyDescent="0.25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</row>
    <row r="442" spans="1:11" x14ac:dyDescent="0.25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</row>
    <row r="443" spans="1:11" x14ac:dyDescent="0.25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</row>
    <row r="444" spans="1:11" x14ac:dyDescent="0.25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</row>
    <row r="445" spans="1:11" x14ac:dyDescent="0.25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</row>
    <row r="446" spans="1:11" x14ac:dyDescent="0.25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</row>
    <row r="447" spans="1:11" x14ac:dyDescent="0.25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</row>
    <row r="448" spans="1:11" x14ac:dyDescent="0.25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</row>
    <row r="449" spans="1:11" x14ac:dyDescent="0.25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</row>
    <row r="450" spans="1:11" x14ac:dyDescent="0.25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</row>
    <row r="451" spans="1:11" x14ac:dyDescent="0.25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</row>
    <row r="452" spans="1:11" x14ac:dyDescent="0.25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</row>
    <row r="453" spans="1:11" x14ac:dyDescent="0.25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</row>
    <row r="454" spans="1:11" x14ac:dyDescent="0.25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</row>
    <row r="455" spans="1:11" x14ac:dyDescent="0.25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</row>
    <row r="456" spans="1:11" x14ac:dyDescent="0.25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</row>
    <row r="457" spans="1:11" x14ac:dyDescent="0.25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</row>
    <row r="458" spans="1:11" x14ac:dyDescent="0.25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</row>
    <row r="459" spans="1:11" x14ac:dyDescent="0.25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</row>
    <row r="460" spans="1:11" x14ac:dyDescent="0.25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</row>
    <row r="461" spans="1:11" x14ac:dyDescent="0.25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</row>
    <row r="462" spans="1:11" x14ac:dyDescent="0.25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</row>
    <row r="463" spans="1:11" x14ac:dyDescent="0.25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</row>
    <row r="464" spans="1:11" x14ac:dyDescent="0.25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</row>
    <row r="465" spans="1:11" x14ac:dyDescent="0.25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</row>
    <row r="466" spans="1:11" x14ac:dyDescent="0.25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</row>
    <row r="467" spans="1:11" x14ac:dyDescent="0.25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</row>
    <row r="468" spans="1:11" x14ac:dyDescent="0.25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</row>
    <row r="469" spans="1:11" x14ac:dyDescent="0.25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</row>
    <row r="470" spans="1:11" x14ac:dyDescent="0.25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</row>
    <row r="471" spans="1:11" x14ac:dyDescent="0.25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</row>
    <row r="472" spans="1:11" x14ac:dyDescent="0.25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</row>
    <row r="473" spans="1:11" x14ac:dyDescent="0.25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</row>
    <row r="474" spans="1:11" x14ac:dyDescent="0.25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</row>
    <row r="475" spans="1:11" x14ac:dyDescent="0.25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</row>
    <row r="476" spans="1:11" x14ac:dyDescent="0.25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</row>
    <row r="477" spans="1:11" x14ac:dyDescent="0.25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</row>
    <row r="478" spans="1:11" x14ac:dyDescent="0.25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</row>
    <row r="479" spans="1:11" x14ac:dyDescent="0.25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</row>
    <row r="480" spans="1:11" x14ac:dyDescent="0.25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</row>
    <row r="481" spans="1:11" x14ac:dyDescent="0.25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</row>
    <row r="482" spans="1:11" x14ac:dyDescent="0.25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</row>
    <row r="483" spans="1:11" x14ac:dyDescent="0.25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</row>
    <row r="484" spans="1:11" x14ac:dyDescent="0.25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</row>
    <row r="485" spans="1:11" x14ac:dyDescent="0.25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</row>
    <row r="486" spans="1:11" x14ac:dyDescent="0.25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</row>
    <row r="487" spans="1:11" x14ac:dyDescent="0.25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</row>
    <row r="488" spans="1:11" x14ac:dyDescent="0.25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</row>
    <row r="489" spans="1:11" x14ac:dyDescent="0.25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</row>
    <row r="490" spans="1:11" x14ac:dyDescent="0.25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</row>
    <row r="491" spans="1:11" x14ac:dyDescent="0.25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</row>
    <row r="492" spans="1:11" x14ac:dyDescent="0.25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</row>
    <row r="493" spans="1:11" x14ac:dyDescent="0.25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</row>
    <row r="494" spans="1:11" x14ac:dyDescent="0.25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</row>
    <row r="495" spans="1:11" x14ac:dyDescent="0.25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</row>
    <row r="496" spans="1:11" x14ac:dyDescent="0.25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</row>
    <row r="497" spans="1:11" x14ac:dyDescent="0.25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</row>
    <row r="498" spans="1:11" x14ac:dyDescent="0.25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</row>
    <row r="499" spans="1:11" x14ac:dyDescent="0.25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</row>
    <row r="500" spans="1:11" x14ac:dyDescent="0.25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</row>
    <row r="501" spans="1:11" x14ac:dyDescent="0.25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</row>
  </sheetData>
  <mergeCells count="217">
    <mergeCell ref="A354:A358"/>
    <mergeCell ref="B354:B358"/>
    <mergeCell ref="C354:C358"/>
    <mergeCell ref="B142:B147"/>
    <mergeCell ref="C339:C343"/>
    <mergeCell ref="B339:B343"/>
    <mergeCell ref="A339:A343"/>
    <mergeCell ref="A148:A152"/>
    <mergeCell ref="B148:B152"/>
    <mergeCell ref="C148:C152"/>
    <mergeCell ref="C238:C242"/>
    <mergeCell ref="A243:A247"/>
    <mergeCell ref="B243:B247"/>
    <mergeCell ref="C243:C247"/>
    <mergeCell ref="A218:A222"/>
    <mergeCell ref="B218:B222"/>
    <mergeCell ref="A253:A257"/>
    <mergeCell ref="B253:B257"/>
    <mergeCell ref="A163:A167"/>
    <mergeCell ref="B163:B167"/>
    <mergeCell ref="C163:C167"/>
    <mergeCell ref="A294:A298"/>
    <mergeCell ref="B294:B298"/>
    <mergeCell ref="C294:C298"/>
    <mergeCell ref="C299:C303"/>
    <mergeCell ref="A289:A293"/>
    <mergeCell ref="B289:B293"/>
    <mergeCell ref="C289:C293"/>
    <mergeCell ref="C253:C257"/>
    <mergeCell ref="A183:A187"/>
    <mergeCell ref="B183:B187"/>
    <mergeCell ref="C183:C187"/>
    <mergeCell ref="A168:A172"/>
    <mergeCell ref="B168:B172"/>
    <mergeCell ref="C168:C172"/>
    <mergeCell ref="A263:A267"/>
    <mergeCell ref="B263:B267"/>
    <mergeCell ref="C263:C267"/>
    <mergeCell ref="A278:A282"/>
    <mergeCell ref="B278:B282"/>
    <mergeCell ref="C278:C282"/>
    <mergeCell ref="A223:A227"/>
    <mergeCell ref="B223:B227"/>
    <mergeCell ref="C223:C227"/>
    <mergeCell ref="A248:A252"/>
    <mergeCell ref="B248:B252"/>
    <mergeCell ref="C248:C252"/>
    <mergeCell ref="C106:C110"/>
    <mergeCell ref="A86:A90"/>
    <mergeCell ref="B86:B90"/>
    <mergeCell ref="C86:C90"/>
    <mergeCell ref="A142:A147"/>
    <mergeCell ref="B121:B125"/>
    <mergeCell ref="C121:C125"/>
    <mergeCell ref="A91:A95"/>
    <mergeCell ref="B91:B95"/>
    <mergeCell ref="C91:C95"/>
    <mergeCell ref="A101:A105"/>
    <mergeCell ref="B101:B105"/>
    <mergeCell ref="C101:C105"/>
    <mergeCell ref="A111:A115"/>
    <mergeCell ref="B111:B115"/>
    <mergeCell ref="C111:C115"/>
    <mergeCell ref="A96:A100"/>
    <mergeCell ref="B96:B100"/>
    <mergeCell ref="C96:C100"/>
    <mergeCell ref="A106:A110"/>
    <mergeCell ref="B106:B110"/>
    <mergeCell ref="A116:A120"/>
    <mergeCell ref="B116:B120"/>
    <mergeCell ref="C116:C120"/>
    <mergeCell ref="A81:A85"/>
    <mergeCell ref="B81:B85"/>
    <mergeCell ref="C81:C85"/>
    <mergeCell ref="A76:A80"/>
    <mergeCell ref="B76:B80"/>
    <mergeCell ref="C76:C80"/>
    <mergeCell ref="A61:A65"/>
    <mergeCell ref="F1:K2"/>
    <mergeCell ref="A4:K4"/>
    <mergeCell ref="A5:C5"/>
    <mergeCell ref="A6:C6"/>
    <mergeCell ref="D11:D12"/>
    <mergeCell ref="F11:K11"/>
    <mergeCell ref="C11:C12"/>
    <mergeCell ref="B11:B12"/>
    <mergeCell ref="A11:A12"/>
    <mergeCell ref="A13:A18"/>
    <mergeCell ref="B13:B18"/>
    <mergeCell ref="C13:C18"/>
    <mergeCell ref="A19:A24"/>
    <mergeCell ref="B19:B24"/>
    <mergeCell ref="C19:C24"/>
    <mergeCell ref="A25:A30"/>
    <mergeCell ref="B25:B30"/>
    <mergeCell ref="C25:C30"/>
    <mergeCell ref="D5:K5"/>
    <mergeCell ref="D6:K6"/>
    <mergeCell ref="C218:C222"/>
    <mergeCell ref="B61:B65"/>
    <mergeCell ref="C61:C65"/>
    <mergeCell ref="C71:C75"/>
    <mergeCell ref="B71:B75"/>
    <mergeCell ref="A71:A75"/>
    <mergeCell ref="A66:A70"/>
    <mergeCell ref="A31:A36"/>
    <mergeCell ref="B31:B36"/>
    <mergeCell ref="C31:C36"/>
    <mergeCell ref="A37:A42"/>
    <mergeCell ref="B37:B42"/>
    <mergeCell ref="C37:C42"/>
    <mergeCell ref="A43:A48"/>
    <mergeCell ref="B43:B48"/>
    <mergeCell ref="C43:C48"/>
    <mergeCell ref="A49:A54"/>
    <mergeCell ref="B49:B54"/>
    <mergeCell ref="C49:C54"/>
    <mergeCell ref="B66:B70"/>
    <mergeCell ref="C66:C70"/>
    <mergeCell ref="A55:A60"/>
    <mergeCell ref="B55:B60"/>
    <mergeCell ref="C55:C60"/>
    <mergeCell ref="A233:A237"/>
    <mergeCell ref="B233:B237"/>
    <mergeCell ref="C233:C237"/>
    <mergeCell ref="A238:A242"/>
    <mergeCell ref="B238:B242"/>
    <mergeCell ref="A228:A232"/>
    <mergeCell ref="B228:B232"/>
    <mergeCell ref="C228:C232"/>
    <mergeCell ref="A136:A140"/>
    <mergeCell ref="B136:B140"/>
    <mergeCell ref="C136:C140"/>
    <mergeCell ref="B153:B157"/>
    <mergeCell ref="C153:C157"/>
    <mergeCell ref="A188:A192"/>
    <mergeCell ref="B188:B192"/>
    <mergeCell ref="C188:C192"/>
    <mergeCell ref="A173:A177"/>
    <mergeCell ref="C173:C177"/>
    <mergeCell ref="B173:B177"/>
    <mergeCell ref="B178:B182"/>
    <mergeCell ref="C142:C147"/>
    <mergeCell ref="A121:A125"/>
    <mergeCell ref="A349:A353"/>
    <mergeCell ref="B349:B353"/>
    <mergeCell ref="C349:C353"/>
    <mergeCell ref="A198:A202"/>
    <mergeCell ref="B198:B202"/>
    <mergeCell ref="C198:C202"/>
    <mergeCell ref="A258:A262"/>
    <mergeCell ref="B258:B262"/>
    <mergeCell ref="C258:C262"/>
    <mergeCell ref="A329:A333"/>
    <mergeCell ref="B329:B333"/>
    <mergeCell ref="C329:C333"/>
    <mergeCell ref="A334:A338"/>
    <mergeCell ref="B334:B338"/>
    <mergeCell ref="C334:C338"/>
    <mergeCell ref="A324:A328"/>
    <mergeCell ref="B324:B328"/>
    <mergeCell ref="C324:C328"/>
    <mergeCell ref="B304:B308"/>
    <mergeCell ref="C304:C308"/>
    <mergeCell ref="C178:C182"/>
    <mergeCell ref="A178:A182"/>
    <mergeCell ref="A158:A162"/>
    <mergeCell ref="A126:A130"/>
    <mergeCell ref="B126:B130"/>
    <mergeCell ref="C126:C130"/>
    <mergeCell ref="A131:A135"/>
    <mergeCell ref="B131:B135"/>
    <mergeCell ref="C131:C135"/>
    <mergeCell ref="B158:B162"/>
    <mergeCell ref="C158:C162"/>
    <mergeCell ref="A203:A207"/>
    <mergeCell ref="B203:B207"/>
    <mergeCell ref="C203:C207"/>
    <mergeCell ref="A193:A197"/>
    <mergeCell ref="B193:B197"/>
    <mergeCell ref="C193:C197"/>
    <mergeCell ref="A304:A308"/>
    <mergeCell ref="A344:A348"/>
    <mergeCell ref="B344:B348"/>
    <mergeCell ref="C344:C348"/>
    <mergeCell ref="A319:A323"/>
    <mergeCell ref="B319:B323"/>
    <mergeCell ref="C319:C323"/>
    <mergeCell ref="A309:A313"/>
    <mergeCell ref="B309:B313"/>
    <mergeCell ref="C309:C313"/>
    <mergeCell ref="A314:A318"/>
    <mergeCell ref="B314:B318"/>
    <mergeCell ref="A364:A368"/>
    <mergeCell ref="B364:B368"/>
    <mergeCell ref="C364:C368"/>
    <mergeCell ref="C314:C318"/>
    <mergeCell ref="A299:A303"/>
    <mergeCell ref="B299:B303"/>
    <mergeCell ref="A208:A212"/>
    <mergeCell ref="B208:B212"/>
    <mergeCell ref="C208:C212"/>
    <mergeCell ref="A283:A288"/>
    <mergeCell ref="B283:B288"/>
    <mergeCell ref="C283:C288"/>
    <mergeCell ref="A213:A217"/>
    <mergeCell ref="B213:B217"/>
    <mergeCell ref="C213:C217"/>
    <mergeCell ref="A273:A277"/>
    <mergeCell ref="B273:B277"/>
    <mergeCell ref="C273:C277"/>
    <mergeCell ref="A359:A363"/>
    <mergeCell ref="B359:B363"/>
    <mergeCell ref="C359:C363"/>
    <mergeCell ref="A268:A272"/>
    <mergeCell ref="B268:B272"/>
    <mergeCell ref="C268:C272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rowBreaks count="4" manualBreakCount="4">
    <brk id="18" max="16383" man="1"/>
    <brk id="24" max="16383" man="1"/>
    <brk id="340" max="11" man="1"/>
    <brk id="3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2022-01-17T02:34:14Z</dcterms:modified>
</cp:coreProperties>
</file>